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8"/>
  </bookViews>
  <sheets>
    <sheet name="Vliga  a jed" sheetId="1" r:id="rId1"/>
    <sheet name="V.liga B jed)" sheetId="2" r:id="rId2"/>
    <sheet name="V.liga B dr" sheetId="3" r:id="rId3"/>
    <sheet name="Vliga A dr" sheetId="4" r:id="rId4"/>
    <sheet name="4.liga" sheetId="5" r:id="rId5"/>
    <sheet name="$4liga D" sheetId="6" r:id="rId6"/>
    <sheet name="3.liga D" sheetId="7" r:id="rId7"/>
    <sheet name="3.liga" sheetId="8" r:id="rId8"/>
    <sheet name="2.liga D" sheetId="9" r:id="rId9"/>
    <sheet name="2.liga" sheetId="10" r:id="rId10"/>
  </sheets>
  <definedNames>
    <definedName name="_xlnm.Print_Titles" localSheetId="2">'V.liga B dr'!$1:$5</definedName>
    <definedName name="_xlnm.Print_Titles" localSheetId="1">'V.liga B jed)'!$1:$5</definedName>
    <definedName name="_xlnm.Print_Titles" localSheetId="0">'Vliga  a jed'!$1:$8</definedName>
    <definedName name="_xlnm.Print_Titles" localSheetId="3">'Vliga A dr'!$1:$5</definedName>
  </definedNames>
  <calcPr calcMode="manual" fullCalcOnLoad="1"/>
</workbook>
</file>

<file path=xl/sharedStrings.xml><?xml version="1.0" encoding="utf-8"?>
<sst xmlns="http://schemas.openxmlformats.org/spreadsheetml/2006/main" count="766" uniqueCount="227">
  <si>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</si>
  <si>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</si>
  <si>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</si>
  <si>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</si>
  <si>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</si>
  <si>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</si>
  <si>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</si>
  <si>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</si>
  <si>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</si>
  <si>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</si>
  <si>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</si>
  <si>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</si>
  <si>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</si>
  <si>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Veronika</t>
  </si>
  <si>
    <t>Tereza</t>
  </si>
  <si>
    <t>Kateřina</t>
  </si>
  <si>
    <t>Markéta</t>
  </si>
  <si>
    <t>Sokol Brno 1 B</t>
  </si>
  <si>
    <t>Sokol Brno 1 A</t>
  </si>
  <si>
    <t>Lucie</t>
  </si>
  <si>
    <t>Natálie</t>
  </si>
  <si>
    <t>Michaela</t>
  </si>
  <si>
    <t>Julie</t>
  </si>
  <si>
    <t>Kršková</t>
  </si>
  <si>
    <t>D</t>
  </si>
  <si>
    <t>E</t>
  </si>
  <si>
    <t>Adéla</t>
  </si>
  <si>
    <t>Karolína</t>
  </si>
  <si>
    <t>Kocandová</t>
  </si>
  <si>
    <t>Sokol Brno 1 C</t>
  </si>
  <si>
    <t>Sára</t>
  </si>
  <si>
    <t>KSG Mor. Slavia</t>
  </si>
  <si>
    <t>Eliška</t>
  </si>
  <si>
    <t>Jílková</t>
  </si>
  <si>
    <t>Sokol Brno 1 D</t>
  </si>
  <si>
    <t>Kaliničová</t>
  </si>
  <si>
    <t>Leontýna</t>
  </si>
  <si>
    <t>7</t>
  </si>
  <si>
    <t>KSG Mor. Slavia B</t>
  </si>
  <si>
    <t>KSG Mor. Slavia A</t>
  </si>
  <si>
    <t>KSG Rosice</t>
  </si>
  <si>
    <t xml:space="preserve">Sokol Mor. Krumlov </t>
  </si>
  <si>
    <t>Marešová</t>
  </si>
  <si>
    <t>Monika</t>
  </si>
  <si>
    <t>Anna- Marie</t>
  </si>
  <si>
    <t>Vlková</t>
  </si>
  <si>
    <t>Alice</t>
  </si>
  <si>
    <t>Krejčířová</t>
  </si>
  <si>
    <t>Anna</t>
  </si>
  <si>
    <t>Václavková</t>
  </si>
  <si>
    <t>Kristýna</t>
  </si>
  <si>
    <t>Liberdová</t>
  </si>
  <si>
    <t>Šuplerová</t>
  </si>
  <si>
    <t>Drncová</t>
  </si>
  <si>
    <t>Kunčáková</t>
  </si>
  <si>
    <t>Linda</t>
  </si>
  <si>
    <t>Fukačová</t>
  </si>
  <si>
    <t>Orlová</t>
  </si>
  <si>
    <t>Eva</t>
  </si>
  <si>
    <t>Šárka</t>
  </si>
  <si>
    <t>Ježková</t>
  </si>
  <si>
    <t>Amálie</t>
  </si>
  <si>
    <t>Jelínková</t>
  </si>
  <si>
    <t>Laura</t>
  </si>
  <si>
    <t>Vallová</t>
  </si>
  <si>
    <t>Valentina</t>
  </si>
  <si>
    <t>Klára</t>
  </si>
  <si>
    <t>Vltavská</t>
  </si>
  <si>
    <t>Sokol Brno 1 E</t>
  </si>
  <si>
    <t>Marta</t>
  </si>
  <si>
    <t>Korcinová</t>
  </si>
  <si>
    <t>Alžběta</t>
  </si>
  <si>
    <t>Procházková</t>
  </si>
  <si>
    <t>Fabiánková</t>
  </si>
  <si>
    <t>Blatecká</t>
  </si>
  <si>
    <t>Štrosová</t>
  </si>
  <si>
    <t>Molíková</t>
  </si>
  <si>
    <t>Simona</t>
  </si>
  <si>
    <t>Veselá</t>
  </si>
  <si>
    <t>Piňosová</t>
  </si>
  <si>
    <t>Nepevná</t>
  </si>
  <si>
    <t>Tomkovičová</t>
  </si>
  <si>
    <t>Stroblíková</t>
  </si>
  <si>
    <t>Elen</t>
  </si>
  <si>
    <t>Hajdinová</t>
  </si>
  <si>
    <t>Gálová</t>
  </si>
  <si>
    <t>Viceníková</t>
  </si>
  <si>
    <t>Karin</t>
  </si>
  <si>
    <t>Poláková</t>
  </si>
  <si>
    <t>Ester</t>
  </si>
  <si>
    <t>II.liga</t>
  </si>
  <si>
    <t>Sokol Brno 1</t>
  </si>
  <si>
    <t>Trávníčková</t>
  </si>
  <si>
    <t>Barbora</t>
  </si>
  <si>
    <t>Kalašová</t>
  </si>
  <si>
    <t>Tamara</t>
  </si>
  <si>
    <t>III.liga</t>
  </si>
  <si>
    <t>Černocká</t>
  </si>
  <si>
    <t>Trnková</t>
  </si>
  <si>
    <t xml:space="preserve">Skoupá </t>
  </si>
  <si>
    <t>Sabina</t>
  </si>
  <si>
    <t>IV.liga</t>
  </si>
  <si>
    <t>Lebánková</t>
  </si>
  <si>
    <t>Emma</t>
  </si>
  <si>
    <t>Němčanská</t>
  </si>
  <si>
    <t>Horná</t>
  </si>
  <si>
    <t>Kokrdová</t>
  </si>
  <si>
    <t>Daniela</t>
  </si>
  <si>
    <t>Němečková</t>
  </si>
  <si>
    <t>Ottová</t>
  </si>
  <si>
    <t>Fráňová</t>
  </si>
  <si>
    <t>Troll</t>
  </si>
  <si>
    <t>Anike</t>
  </si>
  <si>
    <t>Kozáková</t>
  </si>
  <si>
    <t>Kristina</t>
  </si>
  <si>
    <t>KSG Moravská Slavia Brno</t>
  </si>
  <si>
    <t>Chmelová</t>
  </si>
  <si>
    <t>Malíková</t>
  </si>
  <si>
    <t>Alexandra</t>
  </si>
  <si>
    <t>Přikrylová</t>
  </si>
  <si>
    <t>Kosová</t>
  </si>
  <si>
    <t>Růžičková</t>
  </si>
  <si>
    <t>Magdalena</t>
  </si>
  <si>
    <t>Klimešová</t>
  </si>
  <si>
    <t>Čubová</t>
  </si>
  <si>
    <t>Večeřová</t>
  </si>
  <si>
    <t>Pavlína</t>
  </si>
  <si>
    <t>Nina</t>
  </si>
  <si>
    <t>Mařanová</t>
  </si>
  <si>
    <t>Melanie</t>
  </si>
  <si>
    <t>Nikola</t>
  </si>
  <si>
    <t>Veselovská</t>
  </si>
  <si>
    <t>Švarcová</t>
  </si>
  <si>
    <t>Viktorie</t>
  </si>
  <si>
    <t>Dánielová</t>
  </si>
  <si>
    <t>Lenka</t>
  </si>
  <si>
    <t>Nechvílová</t>
  </si>
  <si>
    <t>Špalková</t>
  </si>
  <si>
    <t>Pikulová</t>
  </si>
  <si>
    <t>Krulová</t>
  </si>
  <si>
    <t>Nicol</t>
  </si>
  <si>
    <t>Jasmína</t>
  </si>
  <si>
    <t>Sokol Brno 1 F</t>
  </si>
  <si>
    <t>KSG Moravská Slavia Brno A</t>
  </si>
  <si>
    <t>Jankovská</t>
  </si>
  <si>
    <t>Stratilová</t>
  </si>
  <si>
    <t>Kostruhová</t>
  </si>
  <si>
    <t>Pličková</t>
  </si>
  <si>
    <t>Berenika</t>
  </si>
  <si>
    <t>Slanařová</t>
  </si>
  <si>
    <t>Chlupová</t>
  </si>
  <si>
    <t>Anna-Marie</t>
  </si>
  <si>
    <t>Aneta</t>
  </si>
  <si>
    <t>Sokol Moravský Krumlov</t>
  </si>
  <si>
    <t>Hnilicová</t>
  </si>
  <si>
    <t>Klaková</t>
  </si>
  <si>
    <t>Krejčová</t>
  </si>
  <si>
    <t>Vendula</t>
  </si>
  <si>
    <t>Maxerová</t>
  </si>
  <si>
    <t>Peigerová</t>
  </si>
  <si>
    <t>Wilczková</t>
  </si>
  <si>
    <t>Michela</t>
  </si>
  <si>
    <t>Chárová</t>
  </si>
  <si>
    <t>Vybíralová</t>
  </si>
  <si>
    <t>Soňa</t>
  </si>
  <si>
    <t>Horová</t>
  </si>
  <si>
    <t>Výplachová</t>
  </si>
  <si>
    <t>Vaňková</t>
  </si>
  <si>
    <t>Sandra</t>
  </si>
  <si>
    <t>Holečková</t>
  </si>
  <si>
    <t>Marie Anna</t>
  </si>
  <si>
    <t>Hermanová</t>
  </si>
  <si>
    <t>KSG Znojmo</t>
  </si>
  <si>
    <t>Hojovcová</t>
  </si>
  <si>
    <t>Marie</t>
  </si>
  <si>
    <t>Prokešová</t>
  </si>
  <si>
    <t>Věra</t>
  </si>
  <si>
    <t>Neumannová</t>
  </si>
  <si>
    <t>Křížová</t>
  </si>
  <si>
    <t>Gabriela</t>
  </si>
  <si>
    <t>Chudá</t>
  </si>
  <si>
    <t>Černá</t>
  </si>
  <si>
    <t>Dvořáková</t>
  </si>
  <si>
    <t>Žaneta</t>
  </si>
  <si>
    <t>Agáta</t>
  </si>
  <si>
    <t>Kostíková</t>
  </si>
  <si>
    <t>Katolická</t>
  </si>
  <si>
    <t>Vojtěchová</t>
  </si>
  <si>
    <t>Kytnarová</t>
  </si>
  <si>
    <t>Stryková</t>
  </si>
  <si>
    <t>Justýna</t>
  </si>
  <si>
    <t>Strouhalová</t>
  </si>
  <si>
    <t>Prokopcová</t>
  </si>
  <si>
    <t>Zitterbartová</t>
  </si>
  <si>
    <t>Kotolová</t>
  </si>
  <si>
    <t>Janáková</t>
  </si>
  <si>
    <t>Brabcová</t>
  </si>
  <si>
    <t>Říhová</t>
  </si>
  <si>
    <t>Sylva</t>
  </si>
  <si>
    <t>Sokol Brno 1  B</t>
  </si>
  <si>
    <t>Přebor Jihomoravského kraje</t>
  </si>
  <si>
    <t>BRNO 9.11.2013</t>
  </si>
  <si>
    <t>V.liga - kategorie B</t>
  </si>
  <si>
    <t>V.liga - kategorie A</t>
  </si>
  <si>
    <t>Sokol Mor. Krumlov</t>
  </si>
  <si>
    <t>KSG Moravská Slavia Brno  B</t>
  </si>
  <si>
    <t>Jandeková</t>
  </si>
  <si>
    <t>Melniková</t>
  </si>
  <si>
    <t>Chmelíková</t>
  </si>
  <si>
    <t>Pálková</t>
  </si>
  <si>
    <t>Valerie</t>
  </si>
  <si>
    <t>Pánková</t>
  </si>
  <si>
    <t>MZ</t>
  </si>
  <si>
    <t>Zuzána</t>
  </si>
  <si>
    <t>Vlasáková</t>
  </si>
  <si>
    <t>Fráňková</t>
  </si>
  <si>
    <t>Brunclíková</t>
  </si>
  <si>
    <t>Sokol Brno 1H</t>
  </si>
  <si>
    <t>Glotzmannová</t>
  </si>
  <si>
    <t>Sokol Brno 1G</t>
  </si>
  <si>
    <t>8</t>
  </si>
  <si>
    <t>9</t>
  </si>
  <si>
    <t>10</t>
  </si>
  <si>
    <t>11</t>
  </si>
  <si>
    <t>12</t>
  </si>
  <si>
    <t>Šindelářová</t>
  </si>
  <si>
    <t xml:space="preserve">starší žákyně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</si>
</sst>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51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6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Arial CE"/>
      <family val="0"/>
    </font>
    <font>
      <sz val="28"/>
      <name val="Times New Roman"/>
      <family val="1"/>
    </font>
    <font>
      <b/>
      <sz val="28"/>
      <name val="Arial CE"/>
      <family val="2"/>
    </font>
    <font>
      <sz val="28"/>
      <name val="Arial CE"/>
      <family val="0"/>
    </font>
    <font>
      <b/>
      <sz val="18"/>
      <color indexed="10"/>
      <name val="Times New Roman"/>
      <family val="1"/>
    </font>
    <font>
      <sz val="28"/>
      <name val="Arial"/>
      <family val="2"/>
    </font>
    <font>
      <sz val="9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b/>
      <sz val="16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8" applyNumberFormat="0" applyAlignment="0" applyProtection="0"/>
    <xf numFmtId="0" fontId="48" fillId="19" borderId="8" applyNumberFormat="0" applyAlignment="0" applyProtection="0"/>
    <xf numFmtId="0" fontId="49" fillId="19" borderId="9" applyNumberFormat="0" applyAlignment="0" applyProtection="0"/>
    <xf numFmtId="0" fontId="5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10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justify"/>
    </xf>
    <xf numFmtId="0" fontId="17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24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1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10" fillId="0" borderId="10" xfId="0" applyFont="1" applyBorder="1" applyAlignment="1">
      <alignment/>
    </xf>
    <xf numFmtId="164" fontId="3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164" fontId="31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/>
    </xf>
    <xf numFmtId="167" fontId="31" fillId="0" borderId="0" xfId="0" applyNumberFormat="1" applyFont="1" applyAlignment="1">
      <alignment/>
    </xf>
    <xf numFmtId="164" fontId="31" fillId="0" borderId="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0" fillId="0" borderId="3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png" /><Relationship Id="rId6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png" /><Relationship Id="rId6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3.jpeg" /><Relationship Id="rId6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3.jpeg" /><Relationship Id="rId6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Relationship Id="rId4" Type="http://schemas.openxmlformats.org/officeDocument/2006/relationships/image" Target="../media/image3.jpeg" /><Relationship Id="rId5" Type="http://schemas.openxmlformats.org/officeDocument/2006/relationships/image" Target="../media/image6.png" /><Relationship Id="rId6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3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0</xdr:row>
      <xdr:rowOff>57150</xdr:rowOff>
    </xdr:from>
    <xdr:to>
      <xdr:col>7</xdr:col>
      <xdr:colOff>1123950</xdr:colOff>
      <xdr:row>4</xdr:row>
      <xdr:rowOff>180975</xdr:rowOff>
    </xdr:to>
    <xdr:pic>
      <xdr:nvPicPr>
        <xdr:cNvPr id="1" name="Picture 11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57150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38100</xdr:rowOff>
    </xdr:from>
    <xdr:to>
      <xdr:col>6</xdr:col>
      <xdr:colOff>781050</xdr:colOff>
      <xdr:row>9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64782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57150</xdr:rowOff>
    </xdr:from>
    <xdr:to>
      <xdr:col>5</xdr:col>
      <xdr:colOff>895350</xdr:colOff>
      <xdr:row>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48125" y="1666875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781050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14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011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9525</xdr:rowOff>
    </xdr:from>
    <xdr:to>
      <xdr:col>9</xdr:col>
      <xdr:colOff>0</xdr:colOff>
      <xdr:row>4</xdr:row>
      <xdr:rowOff>133350</xdr:rowOff>
    </xdr:to>
    <xdr:pic>
      <xdr:nvPicPr>
        <xdr:cNvPr id="1" name="Picture 11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25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180975</xdr:rowOff>
    </xdr:from>
    <xdr:to>
      <xdr:col>7</xdr:col>
      <xdr:colOff>800100</xdr:colOff>
      <xdr:row>6</xdr:row>
      <xdr:rowOff>323850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2287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9525</xdr:rowOff>
    </xdr:from>
    <xdr:to>
      <xdr:col>6</xdr:col>
      <xdr:colOff>885825</xdr:colOff>
      <xdr:row>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131445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9525</xdr:rowOff>
    </xdr:from>
    <xdr:to>
      <xdr:col>8</xdr:col>
      <xdr:colOff>0</xdr:colOff>
      <xdr:row>4</xdr:row>
      <xdr:rowOff>133350</xdr:rowOff>
    </xdr:to>
    <xdr:pic>
      <xdr:nvPicPr>
        <xdr:cNvPr id="1" name="Picture 11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95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</xdr:row>
      <xdr:rowOff>180975</xdr:rowOff>
    </xdr:from>
    <xdr:to>
      <xdr:col>6</xdr:col>
      <xdr:colOff>800100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1715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9525</xdr:rowOff>
    </xdr:from>
    <xdr:to>
      <xdr:col>5</xdr:col>
      <xdr:colOff>885825</xdr:colOff>
      <xdr:row>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11906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85725</xdr:rowOff>
    </xdr:from>
    <xdr:to>
      <xdr:col>7</xdr:col>
      <xdr:colOff>542925</xdr:colOff>
      <xdr:row>5</xdr:row>
      <xdr:rowOff>9525</xdr:rowOff>
    </xdr:to>
    <xdr:pic>
      <xdr:nvPicPr>
        <xdr:cNvPr id="1" name="Picture 11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85725"/>
          <a:ext cx="1304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</xdr:row>
      <xdr:rowOff>180975</xdr:rowOff>
    </xdr:from>
    <xdr:to>
      <xdr:col>5</xdr:col>
      <xdr:colOff>800100</xdr:colOff>
      <xdr:row>7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209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6</xdr:row>
      <xdr:rowOff>9525</xdr:rowOff>
    </xdr:from>
    <xdr:to>
      <xdr:col>4</xdr:col>
      <xdr:colOff>885825</xdr:colOff>
      <xdr:row>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2287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858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247650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7143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7048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1</xdr:col>
      <xdr:colOff>685800</xdr:colOff>
      <xdr:row>3</xdr:row>
      <xdr:rowOff>171450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85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58350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1</xdr:col>
      <xdr:colOff>1000125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057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5</xdr:row>
      <xdr:rowOff>171450</xdr:rowOff>
    </xdr:from>
    <xdr:to>
      <xdr:col>5</xdr:col>
      <xdr:colOff>9525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485900"/>
          <a:ext cx="8096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180975</xdr:rowOff>
    </xdr:from>
    <xdr:to>
      <xdr:col>7</xdr:col>
      <xdr:colOff>962025</xdr:colOff>
      <xdr:row>6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495425"/>
          <a:ext cx="8763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152400</xdr:rowOff>
    </xdr:from>
    <xdr:to>
      <xdr:col>5</xdr:col>
      <xdr:colOff>962025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1466850"/>
          <a:ext cx="866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9525</xdr:rowOff>
    </xdr:from>
    <xdr:to>
      <xdr:col>7</xdr:col>
      <xdr:colOff>9525</xdr:colOff>
      <xdr:row>6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72025" y="1524000"/>
          <a:ext cx="828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1181100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9850" y="476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2</xdr:col>
      <xdr:colOff>228600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200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5</xdr:col>
      <xdr:colOff>95250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859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8</xdr:col>
      <xdr:colOff>95250</xdr:colOff>
      <xdr:row>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695450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6</xdr:col>
      <xdr:colOff>95250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33775" y="1666875"/>
          <a:ext cx="857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7</xdr:col>
      <xdr:colOff>95250</xdr:colOff>
      <xdr:row>7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17240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1047750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4762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011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</xdr:row>
      <xdr:rowOff>19050</xdr:rowOff>
    </xdr:from>
    <xdr:to>
      <xdr:col>8</xdr:col>
      <xdr:colOff>276225</xdr:colOff>
      <xdr:row>24</xdr:row>
      <xdr:rowOff>9525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895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23</xdr:row>
      <xdr:rowOff>9525</xdr:rowOff>
    </xdr:from>
    <xdr:to>
      <xdr:col>20</xdr:col>
      <xdr:colOff>142875</xdr:colOff>
      <xdr:row>24</xdr:row>
      <xdr:rowOff>9525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488632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23</xdr:row>
      <xdr:rowOff>28575</xdr:rowOff>
    </xdr:from>
    <xdr:to>
      <xdr:col>12</xdr:col>
      <xdr:colOff>76200</xdr:colOff>
      <xdr:row>24</xdr:row>
      <xdr:rowOff>28575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49053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19050</xdr:rowOff>
    </xdr:from>
    <xdr:to>
      <xdr:col>16</xdr:col>
      <xdr:colOff>104775</xdr:colOff>
      <xdr:row>23</xdr:row>
      <xdr:rowOff>428625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48958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2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962025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58115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962025</xdr:colOff>
      <xdr:row>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5906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962025</xdr:colOff>
      <xdr:row>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5621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962025</xdr:colOff>
      <xdr:row>7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61925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1114425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47625"/>
          <a:ext cx="1247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N13" sqref="N13"/>
    </sheetView>
  </sheetViews>
  <sheetFormatPr defaultColWidth="9.00390625" defaultRowHeight="12.75"/>
  <cols>
    <col min="1" max="1" width="3.00390625" style="7" customWidth="1"/>
    <col min="2" max="2" width="3.75390625" style="7" customWidth="1"/>
    <col min="3" max="3" width="13.625" style="17" customWidth="1"/>
    <col min="4" max="4" width="13.25390625" style="7" customWidth="1"/>
    <col min="5" max="5" width="17.625" style="174" customWidth="1"/>
    <col min="6" max="6" width="12.625" style="7" customWidth="1"/>
    <col min="7" max="7" width="12.625" style="12" customWidth="1"/>
    <col min="8" max="8" width="15.625" style="6" customWidth="1"/>
    <col min="9" max="16384" width="9.125" style="7" customWidth="1"/>
  </cols>
  <sheetData>
    <row r="1" spans="1:9" ht="18">
      <c r="A1" s="195" t="s">
        <v>200</v>
      </c>
      <c r="B1" s="195"/>
      <c r="C1" s="195"/>
      <c r="D1" s="195"/>
      <c r="E1" s="195"/>
      <c r="F1" s="195"/>
      <c r="G1" s="195"/>
      <c r="H1" s="195"/>
      <c r="I1" s="195"/>
    </row>
    <row r="2" spans="1:9" ht="15.75">
      <c r="A2" s="2"/>
      <c r="B2" s="16"/>
      <c r="C2" s="3"/>
      <c r="D2" s="4"/>
      <c r="E2" s="173"/>
      <c r="F2" s="4"/>
      <c r="G2" s="6"/>
      <c r="H2" s="7"/>
      <c r="I2" s="12"/>
    </row>
    <row r="3" spans="1:9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</row>
    <row r="4" spans="2:8" ht="15.75">
      <c r="B4" s="4"/>
      <c r="C4" s="16"/>
      <c r="D4" s="3"/>
      <c r="E4" s="182"/>
      <c r="F4" s="4"/>
      <c r="G4" s="11"/>
      <c r="H4" s="5"/>
    </row>
    <row r="5" spans="2:8" ht="15.75">
      <c r="B5" s="196" t="s">
        <v>203</v>
      </c>
      <c r="C5" s="196"/>
      <c r="D5" s="196"/>
      <c r="E5" s="196"/>
      <c r="F5" s="196"/>
      <c r="G5" s="196"/>
      <c r="H5" s="196"/>
    </row>
    <row r="6" spans="2:8" ht="15">
      <c r="B6" s="173"/>
      <c r="C6"/>
      <c r="D6" s="21"/>
      <c r="E6" s="175"/>
      <c r="F6"/>
      <c r="G6"/>
      <c r="H6" s="7"/>
    </row>
    <row r="7" spans="2:8" ht="30.75" customHeight="1">
      <c r="B7" s="173"/>
      <c r="C7" s="23"/>
      <c r="D7" s="23"/>
      <c r="E7" s="183"/>
      <c r="F7" s="21"/>
      <c r="G7" s="21"/>
      <c r="H7" s="22"/>
    </row>
    <row r="8" spans="2:9" ht="16.5" customHeight="1">
      <c r="B8" s="173"/>
      <c r="C8" s="37"/>
      <c r="D8" s="23"/>
      <c r="E8" s="183"/>
      <c r="F8" s="29"/>
      <c r="G8" s="29"/>
      <c r="H8" s="30"/>
      <c r="I8" s="33"/>
    </row>
    <row r="9" spans="3:9" ht="18" customHeight="1">
      <c r="C9" s="7"/>
      <c r="D9"/>
      <c r="F9" s="29"/>
      <c r="G9" s="29"/>
      <c r="H9" s="30"/>
      <c r="I9" s="33"/>
    </row>
    <row r="10" spans="2:9" ht="18" customHeight="1">
      <c r="B10" s="186"/>
      <c r="C10" s="7"/>
      <c r="E10" s="7"/>
      <c r="G10" s="7"/>
      <c r="H10" s="7"/>
      <c r="I10" s="33"/>
    </row>
    <row r="11" spans="2:9" ht="18" customHeight="1">
      <c r="B11" s="187">
        <v>1</v>
      </c>
      <c r="C11" s="40" t="s">
        <v>53</v>
      </c>
      <c r="D11" s="41" t="s">
        <v>32</v>
      </c>
      <c r="E11" s="184" t="s">
        <v>18</v>
      </c>
      <c r="F11" s="28">
        <v>11.4</v>
      </c>
      <c r="G11" s="28">
        <v>12</v>
      </c>
      <c r="H11" s="185">
        <f aca="true" t="shared" si="0" ref="H11:H39">SUM(F11:G11)</f>
        <v>23.4</v>
      </c>
      <c r="I11" s="33"/>
    </row>
    <row r="12" spans="2:9" ht="18" customHeight="1">
      <c r="B12" s="187">
        <v>2</v>
      </c>
      <c r="C12" s="40" t="s">
        <v>54</v>
      </c>
      <c r="D12" s="41" t="s">
        <v>55</v>
      </c>
      <c r="E12" s="184" t="s">
        <v>18</v>
      </c>
      <c r="F12" s="28">
        <v>11.8</v>
      </c>
      <c r="G12" s="28">
        <v>11.1</v>
      </c>
      <c r="H12" s="185">
        <f t="shared" si="0"/>
        <v>22.9</v>
      </c>
      <c r="I12" s="33"/>
    </row>
    <row r="13" spans="2:9" ht="18" customHeight="1">
      <c r="B13" s="187">
        <v>3</v>
      </c>
      <c r="C13" s="41" t="s">
        <v>195</v>
      </c>
      <c r="D13" s="41" t="s">
        <v>66</v>
      </c>
      <c r="E13" s="40" t="s">
        <v>38</v>
      </c>
      <c r="F13" s="28">
        <v>11.3</v>
      </c>
      <c r="G13" s="28">
        <v>11.4</v>
      </c>
      <c r="H13" s="185">
        <f t="shared" si="0"/>
        <v>22.700000000000003</v>
      </c>
      <c r="I13" s="33"/>
    </row>
    <row r="14" spans="2:9" ht="18" customHeight="1">
      <c r="B14" s="187">
        <v>4</v>
      </c>
      <c r="C14" s="41" t="s">
        <v>52</v>
      </c>
      <c r="D14" s="41" t="s">
        <v>48</v>
      </c>
      <c r="E14" s="184" t="s">
        <v>18</v>
      </c>
      <c r="F14" s="28">
        <v>10.4</v>
      </c>
      <c r="G14" s="28">
        <v>11.7</v>
      </c>
      <c r="H14" s="185">
        <f t="shared" si="0"/>
        <v>22.1</v>
      </c>
      <c r="I14" s="33"/>
    </row>
    <row r="15" spans="2:9" ht="18" customHeight="1">
      <c r="B15" s="187">
        <v>5</v>
      </c>
      <c r="C15" s="41" t="s">
        <v>121</v>
      </c>
      <c r="D15" s="41" t="s">
        <v>26</v>
      </c>
      <c r="E15" s="40" t="s">
        <v>39</v>
      </c>
      <c r="F15" s="28">
        <v>10.25</v>
      </c>
      <c r="G15" s="28">
        <v>11.8</v>
      </c>
      <c r="H15" s="185">
        <f t="shared" si="0"/>
        <v>22.05</v>
      </c>
      <c r="I15" s="33"/>
    </row>
    <row r="16" spans="2:9" ht="18" customHeight="1">
      <c r="B16" s="187">
        <v>6</v>
      </c>
      <c r="C16" s="41" t="s">
        <v>79</v>
      </c>
      <c r="D16" s="41" t="s">
        <v>22</v>
      </c>
      <c r="E16" s="40" t="s">
        <v>38</v>
      </c>
      <c r="F16" s="28">
        <v>11.25</v>
      </c>
      <c r="G16" s="28">
        <v>10.7</v>
      </c>
      <c r="H16" s="185">
        <f t="shared" si="0"/>
        <v>21.95</v>
      </c>
      <c r="I16" s="33"/>
    </row>
    <row r="17" spans="2:9" ht="18" customHeight="1">
      <c r="B17" s="187">
        <v>7</v>
      </c>
      <c r="C17" s="40" t="s">
        <v>35</v>
      </c>
      <c r="D17" s="41" t="s">
        <v>48</v>
      </c>
      <c r="E17" s="184" t="s">
        <v>18</v>
      </c>
      <c r="F17" s="28">
        <v>10</v>
      </c>
      <c r="G17" s="28">
        <v>11.85</v>
      </c>
      <c r="H17" s="185">
        <f t="shared" si="0"/>
        <v>21.85</v>
      </c>
      <c r="I17" s="33"/>
    </row>
    <row r="18" spans="2:9" ht="18" customHeight="1">
      <c r="B18" s="187">
        <v>8</v>
      </c>
      <c r="C18" s="41" t="s">
        <v>56</v>
      </c>
      <c r="D18" s="41" t="s">
        <v>26</v>
      </c>
      <c r="E18" s="40" t="s">
        <v>39</v>
      </c>
      <c r="F18" s="28">
        <v>10.55</v>
      </c>
      <c r="G18" s="28">
        <v>11.2</v>
      </c>
      <c r="H18" s="185">
        <f t="shared" si="0"/>
        <v>21.75</v>
      </c>
      <c r="I18" s="33"/>
    </row>
    <row r="19" spans="2:9" ht="18" customHeight="1">
      <c r="B19" s="187">
        <v>9</v>
      </c>
      <c r="C19" s="41" t="s">
        <v>70</v>
      </c>
      <c r="D19" s="41" t="s">
        <v>14</v>
      </c>
      <c r="E19" s="40" t="s">
        <v>38</v>
      </c>
      <c r="F19" s="28">
        <v>11.2</v>
      </c>
      <c r="G19" s="28">
        <v>10.45</v>
      </c>
      <c r="H19" s="185">
        <f t="shared" si="0"/>
        <v>21.65</v>
      </c>
      <c r="I19" s="33"/>
    </row>
    <row r="20" spans="2:9" ht="18" customHeight="1">
      <c r="B20" s="187">
        <v>10</v>
      </c>
      <c r="C20" s="40" t="s">
        <v>117</v>
      </c>
      <c r="D20" s="41" t="s">
        <v>118</v>
      </c>
      <c r="E20" s="184" t="s">
        <v>17</v>
      </c>
      <c r="F20" s="28">
        <v>10.7</v>
      </c>
      <c r="G20" s="28">
        <v>10.85</v>
      </c>
      <c r="H20" s="185">
        <f t="shared" si="0"/>
        <v>21.549999999999997</v>
      </c>
      <c r="I20" s="33"/>
    </row>
    <row r="21" spans="2:9" ht="18" customHeight="1">
      <c r="B21" s="187">
        <v>11</v>
      </c>
      <c r="C21" s="41" t="s">
        <v>57</v>
      </c>
      <c r="D21" s="41" t="s">
        <v>140</v>
      </c>
      <c r="E21" s="40" t="s">
        <v>39</v>
      </c>
      <c r="F21" s="28">
        <v>10.4</v>
      </c>
      <c r="G21" s="28">
        <v>11.1</v>
      </c>
      <c r="H21" s="185">
        <f t="shared" si="0"/>
        <v>21.5</v>
      </c>
      <c r="I21" s="33"/>
    </row>
    <row r="22" spans="2:9" ht="18" customHeight="1">
      <c r="B22" s="187">
        <v>11</v>
      </c>
      <c r="C22" s="41" t="s">
        <v>165</v>
      </c>
      <c r="D22" s="41" t="s">
        <v>133</v>
      </c>
      <c r="E22" s="184" t="s">
        <v>41</v>
      </c>
      <c r="F22" s="28">
        <v>10.75</v>
      </c>
      <c r="G22" s="28">
        <v>10.75</v>
      </c>
      <c r="H22" s="185">
        <f t="shared" si="0"/>
        <v>21.5</v>
      </c>
      <c r="I22" s="33"/>
    </row>
    <row r="23" spans="2:9" ht="18" customHeight="1">
      <c r="B23" s="187">
        <v>13</v>
      </c>
      <c r="C23" s="41" t="s">
        <v>131</v>
      </c>
      <c r="D23" s="41" t="s">
        <v>48</v>
      </c>
      <c r="E23" s="184" t="s">
        <v>29</v>
      </c>
      <c r="F23" s="28">
        <v>10.8</v>
      </c>
      <c r="G23" s="28">
        <v>10.65</v>
      </c>
      <c r="H23" s="185">
        <f t="shared" si="0"/>
        <v>21.450000000000003</v>
      </c>
      <c r="I23" s="33"/>
    </row>
    <row r="24" spans="2:9" ht="18" customHeight="1">
      <c r="B24" s="187">
        <v>14</v>
      </c>
      <c r="C24" s="42" t="s">
        <v>33</v>
      </c>
      <c r="D24" s="41" t="s">
        <v>16</v>
      </c>
      <c r="E24" s="184" t="s">
        <v>17</v>
      </c>
      <c r="F24" s="28">
        <v>10.55</v>
      </c>
      <c r="G24" s="28">
        <v>10.7</v>
      </c>
      <c r="H24" s="185">
        <f t="shared" si="0"/>
        <v>21.25</v>
      </c>
      <c r="I24" s="33"/>
    </row>
    <row r="25" spans="2:9" ht="18" customHeight="1">
      <c r="B25" s="187">
        <v>15</v>
      </c>
      <c r="C25" s="40" t="s">
        <v>119</v>
      </c>
      <c r="D25" s="41" t="s">
        <v>21</v>
      </c>
      <c r="E25" s="184" t="s">
        <v>17</v>
      </c>
      <c r="F25" s="28">
        <v>9.6</v>
      </c>
      <c r="G25" s="28">
        <v>11.6</v>
      </c>
      <c r="H25" s="185">
        <f t="shared" si="0"/>
        <v>21.2</v>
      </c>
      <c r="I25" s="33"/>
    </row>
    <row r="26" spans="2:9" ht="18" customHeight="1">
      <c r="B26" s="187">
        <v>16</v>
      </c>
      <c r="C26" s="41" t="s">
        <v>57</v>
      </c>
      <c r="D26" s="41" t="s">
        <v>58</v>
      </c>
      <c r="E26" s="40" t="s">
        <v>39</v>
      </c>
      <c r="F26" s="28">
        <v>9.65</v>
      </c>
      <c r="G26" s="28">
        <v>11.5</v>
      </c>
      <c r="H26" s="185">
        <f t="shared" si="0"/>
        <v>21.15</v>
      </c>
      <c r="I26" s="33"/>
    </row>
    <row r="27" spans="2:9" ht="18" customHeight="1">
      <c r="B27" s="187">
        <v>17</v>
      </c>
      <c r="C27" s="40" t="s">
        <v>51</v>
      </c>
      <c r="D27" s="41" t="s">
        <v>26</v>
      </c>
      <c r="E27" s="184" t="s">
        <v>17</v>
      </c>
      <c r="F27" s="28">
        <v>10.5</v>
      </c>
      <c r="G27" s="28">
        <v>10.6</v>
      </c>
      <c r="H27" s="185">
        <f t="shared" si="0"/>
        <v>21.1</v>
      </c>
      <c r="I27" s="33"/>
    </row>
    <row r="28" spans="2:9" ht="18" customHeight="1">
      <c r="B28" s="187">
        <v>18</v>
      </c>
      <c r="C28" s="41" t="s">
        <v>167</v>
      </c>
      <c r="D28" s="41" t="s">
        <v>168</v>
      </c>
      <c r="E28" s="184" t="s">
        <v>41</v>
      </c>
      <c r="F28" s="28">
        <v>10.7</v>
      </c>
      <c r="G28" s="28">
        <v>9.7</v>
      </c>
      <c r="H28" s="185">
        <f t="shared" si="0"/>
        <v>20.4</v>
      </c>
      <c r="I28" s="33"/>
    </row>
    <row r="29" spans="2:9" ht="18" customHeight="1">
      <c r="B29" s="187">
        <v>19</v>
      </c>
      <c r="C29" s="41" t="s">
        <v>137</v>
      </c>
      <c r="D29" s="41" t="s">
        <v>93</v>
      </c>
      <c r="E29" s="40" t="s">
        <v>34</v>
      </c>
      <c r="F29" s="28">
        <v>9.95</v>
      </c>
      <c r="G29" s="28">
        <v>10.3</v>
      </c>
      <c r="H29" s="185">
        <f t="shared" si="0"/>
        <v>20.25</v>
      </c>
      <c r="I29" s="33"/>
    </row>
    <row r="30" spans="2:9" ht="18" customHeight="1">
      <c r="B30" s="187">
        <v>20</v>
      </c>
      <c r="C30" s="41" t="s">
        <v>138</v>
      </c>
      <c r="D30" s="41" t="s">
        <v>43</v>
      </c>
      <c r="E30" s="40" t="s">
        <v>34</v>
      </c>
      <c r="F30" s="28">
        <v>9.4</v>
      </c>
      <c r="G30" s="28">
        <v>10.4</v>
      </c>
      <c r="H30" s="185">
        <f t="shared" si="0"/>
        <v>19.8</v>
      </c>
      <c r="I30" s="33"/>
    </row>
    <row r="31" spans="2:9" ht="18" customHeight="1">
      <c r="B31" s="187">
        <v>20</v>
      </c>
      <c r="C31" s="41" t="s">
        <v>177</v>
      </c>
      <c r="D31" s="41" t="s">
        <v>14</v>
      </c>
      <c r="E31" s="42" t="s">
        <v>40</v>
      </c>
      <c r="F31" s="28">
        <v>10</v>
      </c>
      <c r="G31" s="28">
        <v>9.8</v>
      </c>
      <c r="H31" s="185">
        <f t="shared" si="0"/>
        <v>19.8</v>
      </c>
      <c r="I31" s="33"/>
    </row>
    <row r="32" spans="2:9" ht="18" customHeight="1">
      <c r="B32" s="187">
        <v>20</v>
      </c>
      <c r="C32" s="41" t="s">
        <v>88</v>
      </c>
      <c r="D32" s="41" t="s">
        <v>89</v>
      </c>
      <c r="E32" s="42" t="s">
        <v>40</v>
      </c>
      <c r="F32" s="28">
        <v>10.3</v>
      </c>
      <c r="G32" s="28">
        <v>9.5</v>
      </c>
      <c r="H32" s="185">
        <f t="shared" si="0"/>
        <v>19.8</v>
      </c>
      <c r="I32" s="33"/>
    </row>
    <row r="33" spans="2:9" ht="18" customHeight="1">
      <c r="B33" s="187">
        <v>23</v>
      </c>
      <c r="C33" s="41" t="s">
        <v>136</v>
      </c>
      <c r="D33" s="41" t="s">
        <v>16</v>
      </c>
      <c r="E33" s="40" t="s">
        <v>34</v>
      </c>
      <c r="F33" s="28">
        <v>9.4</v>
      </c>
      <c r="G33" s="28">
        <v>10.2</v>
      </c>
      <c r="H33" s="185">
        <f t="shared" si="0"/>
        <v>19.6</v>
      </c>
      <c r="I33" s="33"/>
    </row>
    <row r="34" spans="2:9" ht="18" customHeight="1">
      <c r="B34" s="187">
        <v>24</v>
      </c>
      <c r="C34" s="41" t="s">
        <v>214</v>
      </c>
      <c r="D34" s="41" t="s">
        <v>213</v>
      </c>
      <c r="E34" s="184" t="s">
        <v>29</v>
      </c>
      <c r="F34" s="28">
        <v>9</v>
      </c>
      <c r="G34" s="28">
        <v>10.55</v>
      </c>
      <c r="H34" s="185">
        <f t="shared" si="0"/>
        <v>19.55</v>
      </c>
      <c r="I34" s="33"/>
    </row>
    <row r="35" spans="2:9" ht="18" customHeight="1">
      <c r="B35" s="187">
        <v>25</v>
      </c>
      <c r="C35" s="41" t="s">
        <v>166</v>
      </c>
      <c r="D35" s="41" t="s">
        <v>152</v>
      </c>
      <c r="E35" s="184" t="s">
        <v>41</v>
      </c>
      <c r="F35" s="28">
        <v>10.05</v>
      </c>
      <c r="G35" s="28">
        <v>9.45</v>
      </c>
      <c r="H35" s="185">
        <f t="shared" si="0"/>
        <v>19.5</v>
      </c>
      <c r="I35" s="33"/>
    </row>
    <row r="36" spans="2:9" ht="18" customHeight="1">
      <c r="B36" s="187">
        <v>25</v>
      </c>
      <c r="C36" s="41" t="s">
        <v>132</v>
      </c>
      <c r="D36" s="41" t="s">
        <v>133</v>
      </c>
      <c r="E36" s="184" t="s">
        <v>29</v>
      </c>
      <c r="F36" s="28">
        <v>9.55</v>
      </c>
      <c r="G36" s="28">
        <v>9.95</v>
      </c>
      <c r="H36" s="185">
        <f t="shared" si="0"/>
        <v>19.5</v>
      </c>
      <c r="I36" s="33"/>
    </row>
    <row r="37" spans="2:9" ht="18" customHeight="1">
      <c r="B37" s="187">
        <v>27</v>
      </c>
      <c r="C37" s="41" t="s">
        <v>134</v>
      </c>
      <c r="D37" s="41" t="s">
        <v>135</v>
      </c>
      <c r="E37" s="184" t="s">
        <v>29</v>
      </c>
      <c r="F37" s="28">
        <v>9.1</v>
      </c>
      <c r="G37" s="28">
        <v>10</v>
      </c>
      <c r="H37" s="185">
        <f t="shared" si="0"/>
        <v>19.1</v>
      </c>
      <c r="I37" s="33"/>
    </row>
    <row r="38" spans="2:9" ht="18" customHeight="1">
      <c r="B38" s="187">
        <v>27</v>
      </c>
      <c r="C38" s="41" t="s">
        <v>139</v>
      </c>
      <c r="D38" s="41" t="s">
        <v>19</v>
      </c>
      <c r="E38" s="40" t="s">
        <v>34</v>
      </c>
      <c r="F38" s="28">
        <v>9.45</v>
      </c>
      <c r="G38" s="28">
        <v>9.65</v>
      </c>
      <c r="H38" s="185">
        <f t="shared" si="0"/>
        <v>19.1</v>
      </c>
      <c r="I38" s="33"/>
    </row>
    <row r="39" spans="2:9" ht="18" customHeight="1">
      <c r="B39" s="187">
        <v>29</v>
      </c>
      <c r="C39" s="41" t="s">
        <v>81</v>
      </c>
      <c r="D39" s="41" t="s">
        <v>36</v>
      </c>
      <c r="E39" s="40" t="s">
        <v>38</v>
      </c>
      <c r="F39" s="28">
        <v>8.6</v>
      </c>
      <c r="G39" s="28">
        <v>9.85</v>
      </c>
      <c r="H39" s="185">
        <f t="shared" si="0"/>
        <v>18.45</v>
      </c>
      <c r="I39" s="33"/>
    </row>
    <row r="40" spans="2:9" ht="18" customHeight="1">
      <c r="B40" s="186"/>
      <c r="C40" s="6"/>
      <c r="F40" s="31"/>
      <c r="G40" s="31"/>
      <c r="H40" s="32"/>
      <c r="I40" s="33"/>
    </row>
    <row r="41" ht="18" customHeight="1">
      <c r="B41" s="173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3">
    <mergeCell ref="A1:I1"/>
    <mergeCell ref="A3:I3"/>
    <mergeCell ref="B5:H5"/>
  </mergeCells>
  <printOptions/>
  <pageMargins left="0.25" right="0.49" top="0.2" bottom="0.13" header="0.17" footer="0.1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4">
      <selection activeCell="O25" sqref="O25"/>
    </sheetView>
  </sheetViews>
  <sheetFormatPr defaultColWidth="9.00390625" defaultRowHeight="12.75"/>
  <cols>
    <col min="1" max="1" width="3.75390625" style="17" customWidth="1"/>
    <col min="2" max="2" width="11.375" style="17" customWidth="1"/>
    <col min="3" max="3" width="8.00390625" style="17" customWidth="1"/>
    <col min="4" max="4" width="4.75390625" style="17" customWidth="1"/>
    <col min="5" max="5" width="14.125" style="17" customWidth="1"/>
    <col min="6" max="7" width="5.75390625" style="17" customWidth="1"/>
    <col min="8" max="8" width="1.25" style="64" customWidth="1"/>
    <col min="9" max="9" width="7.125" style="38" customWidth="1"/>
    <col min="10" max="10" width="5.75390625" style="17" customWidth="1"/>
    <col min="11" max="11" width="5.75390625" style="38" customWidth="1"/>
    <col min="12" max="12" width="3.375" style="66" customWidth="1"/>
    <col min="13" max="13" width="7.125" style="17" customWidth="1"/>
    <col min="14" max="14" width="5.75390625" style="38" customWidth="1"/>
    <col min="15" max="15" width="5.75390625" style="17" customWidth="1"/>
    <col min="16" max="16" width="3.375" style="64" customWidth="1"/>
    <col min="17" max="17" width="7.125" style="38" customWidth="1"/>
    <col min="18" max="18" width="5.75390625" style="38" customWidth="1"/>
    <col min="19" max="19" width="5.75390625" style="17" customWidth="1"/>
    <col min="20" max="20" width="3.375" style="64" customWidth="1"/>
    <col min="21" max="21" width="7.125" style="17" customWidth="1"/>
    <col min="22" max="22" width="8.125" style="65" customWidth="1"/>
    <col min="23" max="23" width="0.12890625" style="17" hidden="1" customWidth="1"/>
    <col min="24" max="24" width="2.25390625" style="17" customWidth="1"/>
    <col min="25" max="16384" width="9.125" style="17" customWidth="1"/>
  </cols>
  <sheetData>
    <row r="1" spans="1:23" ht="18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13" ht="1.5" customHeight="1">
      <c r="A2" s="59"/>
      <c r="B2" s="16"/>
      <c r="C2" s="16"/>
      <c r="D2" s="60"/>
      <c r="E2" s="60"/>
      <c r="F2" s="60"/>
      <c r="G2" s="60"/>
      <c r="H2" s="61"/>
      <c r="I2" s="58"/>
      <c r="J2" s="16"/>
      <c r="K2" s="62"/>
      <c r="L2" s="63"/>
      <c r="M2" s="16"/>
    </row>
    <row r="3" spans="1:23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3" ht="15.75">
      <c r="A4" s="197" t="s">
        <v>90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ht="19.5" customHeight="1" thickBot="1"/>
    <row r="6" spans="1:24" s="69" customFormat="1" ht="33.75" customHeight="1">
      <c r="A6" s="67" t="s">
        <v>0</v>
      </c>
      <c r="B6" s="14" t="s">
        <v>1</v>
      </c>
      <c r="C6" s="14" t="s">
        <v>2</v>
      </c>
      <c r="D6" s="86"/>
      <c r="E6" s="14" t="s">
        <v>3</v>
      </c>
      <c r="F6" s="198"/>
      <c r="G6" s="198"/>
      <c r="H6" s="198"/>
      <c r="I6" s="199"/>
      <c r="J6" s="200"/>
      <c r="K6" s="198"/>
      <c r="L6" s="198"/>
      <c r="M6" s="199"/>
      <c r="N6" s="200"/>
      <c r="O6" s="198"/>
      <c r="P6" s="198"/>
      <c r="Q6" s="199"/>
      <c r="R6" s="200"/>
      <c r="S6" s="198"/>
      <c r="T6" s="198"/>
      <c r="U6" s="199"/>
      <c r="V6" s="68" t="s">
        <v>4</v>
      </c>
      <c r="X6" s="70"/>
    </row>
    <row r="7" spans="1:24" ht="21" customHeight="1" thickBot="1">
      <c r="A7" s="71"/>
      <c r="B7" s="34"/>
      <c r="C7" s="34"/>
      <c r="D7" s="87"/>
      <c r="E7" s="34"/>
      <c r="F7" s="72" t="s">
        <v>24</v>
      </c>
      <c r="G7" s="72" t="s">
        <v>25</v>
      </c>
      <c r="H7" s="73"/>
      <c r="I7" s="74" t="s">
        <v>4</v>
      </c>
      <c r="J7" s="75" t="s">
        <v>24</v>
      </c>
      <c r="K7" s="72" t="s">
        <v>25</v>
      </c>
      <c r="L7" s="73"/>
      <c r="M7" s="74" t="s">
        <v>4</v>
      </c>
      <c r="N7" s="75" t="s">
        <v>24</v>
      </c>
      <c r="O7" s="72" t="s">
        <v>25</v>
      </c>
      <c r="P7" s="73"/>
      <c r="Q7" s="74" t="s">
        <v>4</v>
      </c>
      <c r="R7" s="75" t="s">
        <v>24</v>
      </c>
      <c r="S7" s="72" t="s">
        <v>25</v>
      </c>
      <c r="T7" s="73"/>
      <c r="U7" s="74" t="s">
        <v>4</v>
      </c>
      <c r="V7" s="76"/>
      <c r="X7" s="60"/>
    </row>
    <row r="8" spans="1:22" s="81" customFormat="1" ht="16.5" customHeight="1">
      <c r="A8" s="25">
        <v>1</v>
      </c>
      <c r="B8" s="167" t="s">
        <v>23</v>
      </c>
      <c r="C8" s="168" t="s">
        <v>152</v>
      </c>
      <c r="D8" s="169">
        <v>2001</v>
      </c>
      <c r="E8" s="158" t="s">
        <v>91</v>
      </c>
      <c r="F8" s="77">
        <v>3.4</v>
      </c>
      <c r="G8" s="18">
        <v>8.7</v>
      </c>
      <c r="H8" s="19"/>
      <c r="I8" s="78">
        <f aca="true" t="shared" si="0" ref="I8:I21">F8+G8-H8</f>
        <v>12.1</v>
      </c>
      <c r="J8" s="79">
        <v>2.4</v>
      </c>
      <c r="K8" s="18">
        <v>9.1</v>
      </c>
      <c r="L8" s="19"/>
      <c r="M8" s="78">
        <f aca="true" t="shared" si="1" ref="M8:M19">J8+K8-L8</f>
        <v>11.5</v>
      </c>
      <c r="N8" s="79">
        <v>4.6</v>
      </c>
      <c r="O8" s="18">
        <v>8.7</v>
      </c>
      <c r="P8" s="19"/>
      <c r="Q8" s="78">
        <f aca="true" t="shared" si="2" ref="Q8:Q19">N8+O8-P8</f>
        <v>13.299999999999999</v>
      </c>
      <c r="R8" s="79">
        <v>4.7</v>
      </c>
      <c r="S8" s="18">
        <v>8.35</v>
      </c>
      <c r="T8" s="19"/>
      <c r="U8" s="78">
        <f aca="true" t="shared" si="3" ref="U8:U19">R8+S8-T8</f>
        <v>13.05</v>
      </c>
      <c r="V8" s="80">
        <f aca="true" t="shared" si="4" ref="V8:V21">I8+M8+Q8+U8</f>
        <v>49.95</v>
      </c>
    </row>
    <row r="9" spans="1:22" s="81" customFormat="1" ht="16.5" customHeight="1">
      <c r="A9" s="26">
        <v>2</v>
      </c>
      <c r="B9" s="161" t="s">
        <v>121</v>
      </c>
      <c r="C9" s="159" t="s">
        <v>122</v>
      </c>
      <c r="D9" s="163">
        <v>1999</v>
      </c>
      <c r="E9" s="155" t="s">
        <v>91</v>
      </c>
      <c r="F9" s="82">
        <v>4</v>
      </c>
      <c r="G9" s="15">
        <v>9.2</v>
      </c>
      <c r="H9" s="13"/>
      <c r="I9" s="83">
        <f t="shared" si="0"/>
        <v>13.2</v>
      </c>
      <c r="J9" s="84">
        <v>2.4</v>
      </c>
      <c r="K9" s="15">
        <v>8.6</v>
      </c>
      <c r="L9" s="13"/>
      <c r="M9" s="83">
        <f t="shared" si="1"/>
        <v>11</v>
      </c>
      <c r="N9" s="84">
        <v>3.3</v>
      </c>
      <c r="O9" s="15">
        <v>8.1</v>
      </c>
      <c r="P9" s="13"/>
      <c r="Q9" s="83">
        <f t="shared" si="2"/>
        <v>11.399999999999999</v>
      </c>
      <c r="R9" s="84">
        <v>4.3</v>
      </c>
      <c r="S9" s="15">
        <v>7.85</v>
      </c>
      <c r="T9" s="13"/>
      <c r="U9" s="83">
        <f t="shared" si="3"/>
        <v>12.149999999999999</v>
      </c>
      <c r="V9" s="85">
        <f t="shared" si="4"/>
        <v>47.74999999999999</v>
      </c>
    </row>
    <row r="10" spans="1:22" s="81" customFormat="1" ht="16.5" customHeight="1">
      <c r="A10" s="27">
        <v>3</v>
      </c>
      <c r="B10" s="162" t="s">
        <v>154</v>
      </c>
      <c r="C10" s="160" t="s">
        <v>141</v>
      </c>
      <c r="D10" s="164">
        <v>2003</v>
      </c>
      <c r="E10" s="155" t="s">
        <v>41</v>
      </c>
      <c r="F10" s="82">
        <v>2.4</v>
      </c>
      <c r="G10" s="15">
        <v>9.1</v>
      </c>
      <c r="H10" s="13"/>
      <c r="I10" s="83">
        <f t="shared" si="0"/>
        <v>11.5</v>
      </c>
      <c r="J10" s="84">
        <v>1.4</v>
      </c>
      <c r="K10" s="15">
        <v>8</v>
      </c>
      <c r="L10" s="13"/>
      <c r="M10" s="83">
        <f t="shared" si="1"/>
        <v>9.4</v>
      </c>
      <c r="N10" s="84">
        <v>3.6</v>
      </c>
      <c r="O10" s="15">
        <v>8.6</v>
      </c>
      <c r="P10" s="13"/>
      <c r="Q10" s="83">
        <f t="shared" si="2"/>
        <v>12.2</v>
      </c>
      <c r="R10" s="84">
        <v>3.4</v>
      </c>
      <c r="S10" s="15">
        <v>8.8</v>
      </c>
      <c r="T10" s="13"/>
      <c r="U10" s="83">
        <f t="shared" si="3"/>
        <v>12.200000000000001</v>
      </c>
      <c r="V10" s="85">
        <f t="shared" si="4"/>
        <v>45.3</v>
      </c>
    </row>
    <row r="11" spans="1:22" s="81" customFormat="1" ht="16.5" customHeight="1">
      <c r="A11" s="26">
        <v>4</v>
      </c>
      <c r="B11" s="161" t="s">
        <v>92</v>
      </c>
      <c r="C11" s="159" t="s">
        <v>93</v>
      </c>
      <c r="D11" s="163">
        <v>2003</v>
      </c>
      <c r="E11" s="155" t="s">
        <v>91</v>
      </c>
      <c r="F11" s="82">
        <v>2.4</v>
      </c>
      <c r="G11" s="15">
        <v>9.1</v>
      </c>
      <c r="H11" s="13"/>
      <c r="I11" s="83">
        <f t="shared" si="0"/>
        <v>11.5</v>
      </c>
      <c r="J11" s="84">
        <v>1.9</v>
      </c>
      <c r="K11" s="15">
        <v>8.1</v>
      </c>
      <c r="L11" s="13"/>
      <c r="M11" s="83">
        <f t="shared" si="1"/>
        <v>10</v>
      </c>
      <c r="N11" s="84">
        <v>3.3</v>
      </c>
      <c r="O11" s="15">
        <v>8.4</v>
      </c>
      <c r="P11" s="13"/>
      <c r="Q11" s="83">
        <f t="shared" si="2"/>
        <v>11.7</v>
      </c>
      <c r="R11" s="84">
        <v>3.8</v>
      </c>
      <c r="S11" s="15">
        <v>8.25</v>
      </c>
      <c r="T11" s="13"/>
      <c r="U11" s="83">
        <f t="shared" si="3"/>
        <v>12.05</v>
      </c>
      <c r="V11" s="85">
        <f t="shared" si="4"/>
        <v>45.25</v>
      </c>
    </row>
    <row r="12" spans="1:22" s="81" customFormat="1" ht="16.5" customHeight="1">
      <c r="A12" s="27">
        <v>5</v>
      </c>
      <c r="B12" s="162" t="s">
        <v>155</v>
      </c>
      <c r="C12" s="160" t="s">
        <v>20</v>
      </c>
      <c r="D12" s="164">
        <v>2003</v>
      </c>
      <c r="E12" s="155" t="s">
        <v>41</v>
      </c>
      <c r="F12" s="82">
        <v>2.4</v>
      </c>
      <c r="G12" s="15">
        <v>8.5</v>
      </c>
      <c r="H12" s="13"/>
      <c r="I12" s="83">
        <f t="shared" si="0"/>
        <v>10.9</v>
      </c>
      <c r="J12" s="84">
        <v>1.4</v>
      </c>
      <c r="K12" s="15">
        <v>9</v>
      </c>
      <c r="L12" s="13"/>
      <c r="M12" s="83">
        <f t="shared" si="1"/>
        <v>10.4</v>
      </c>
      <c r="N12" s="84">
        <v>3.3</v>
      </c>
      <c r="O12" s="15">
        <v>8.6</v>
      </c>
      <c r="P12" s="13"/>
      <c r="Q12" s="83">
        <f t="shared" si="2"/>
        <v>11.899999999999999</v>
      </c>
      <c r="R12" s="84">
        <v>3.2</v>
      </c>
      <c r="S12" s="15">
        <v>7.95</v>
      </c>
      <c r="T12" s="13"/>
      <c r="U12" s="83">
        <f t="shared" si="3"/>
        <v>11.15</v>
      </c>
      <c r="V12" s="85">
        <f t="shared" si="4"/>
        <v>44.35</v>
      </c>
    </row>
    <row r="13" spans="1:23" s="81" customFormat="1" ht="16.5" customHeight="1">
      <c r="A13" s="26">
        <v>6</v>
      </c>
      <c r="B13" s="162" t="s">
        <v>158</v>
      </c>
      <c r="C13" s="160" t="s">
        <v>14</v>
      </c>
      <c r="D13" s="164">
        <v>1998</v>
      </c>
      <c r="E13" s="155" t="s">
        <v>41</v>
      </c>
      <c r="F13" s="82">
        <v>3</v>
      </c>
      <c r="G13" s="15">
        <v>8.2</v>
      </c>
      <c r="H13" s="13"/>
      <c r="I13" s="83">
        <f t="shared" si="0"/>
        <v>11.2</v>
      </c>
      <c r="J13" s="84">
        <v>2</v>
      </c>
      <c r="K13" s="15">
        <v>7.2</v>
      </c>
      <c r="L13" s="13"/>
      <c r="M13" s="83">
        <f t="shared" si="1"/>
        <v>9.2</v>
      </c>
      <c r="N13" s="84">
        <v>3</v>
      </c>
      <c r="O13" s="15">
        <v>7.9</v>
      </c>
      <c r="P13" s="13"/>
      <c r="Q13" s="83">
        <f t="shared" si="2"/>
        <v>10.9</v>
      </c>
      <c r="R13" s="84">
        <v>3.3</v>
      </c>
      <c r="S13" s="15">
        <v>8.05</v>
      </c>
      <c r="T13" s="13"/>
      <c r="U13" s="83">
        <f t="shared" si="3"/>
        <v>11.350000000000001</v>
      </c>
      <c r="V13" s="85">
        <f t="shared" si="4"/>
        <v>42.65</v>
      </c>
      <c r="W13" s="38"/>
    </row>
    <row r="14" spans="1:28" ht="16.5" customHeight="1">
      <c r="A14" s="26">
        <v>7</v>
      </c>
      <c r="B14" s="162" t="s">
        <v>180</v>
      </c>
      <c r="C14" s="160" t="s">
        <v>133</v>
      </c>
      <c r="D14" s="164">
        <v>2002</v>
      </c>
      <c r="E14" s="155" t="s">
        <v>172</v>
      </c>
      <c r="F14" s="82">
        <v>3.4</v>
      </c>
      <c r="G14" s="15">
        <v>8.8</v>
      </c>
      <c r="H14" s="13"/>
      <c r="I14" s="83">
        <f t="shared" si="0"/>
        <v>12.200000000000001</v>
      </c>
      <c r="J14" s="84">
        <v>1.3</v>
      </c>
      <c r="K14" s="15">
        <v>5.3</v>
      </c>
      <c r="L14" s="13"/>
      <c r="M14" s="83">
        <f t="shared" si="1"/>
        <v>6.6</v>
      </c>
      <c r="N14" s="84">
        <v>2.9</v>
      </c>
      <c r="O14" s="15">
        <v>8.7</v>
      </c>
      <c r="P14" s="13"/>
      <c r="Q14" s="83">
        <f t="shared" si="2"/>
        <v>11.6</v>
      </c>
      <c r="R14" s="84">
        <v>3.4</v>
      </c>
      <c r="S14" s="15">
        <v>6.75</v>
      </c>
      <c r="T14" s="13"/>
      <c r="U14" s="83">
        <f t="shared" si="3"/>
        <v>10.15</v>
      </c>
      <c r="V14" s="85">
        <f t="shared" si="4"/>
        <v>40.55</v>
      </c>
      <c r="Z14" s="105"/>
      <c r="AA14" s="106"/>
      <c r="AB14" s="107"/>
    </row>
    <row r="15" spans="1:28" ht="16.5" customHeight="1">
      <c r="A15" s="27">
        <v>8</v>
      </c>
      <c r="B15" s="162" t="s">
        <v>181</v>
      </c>
      <c r="C15" s="160" t="s">
        <v>174</v>
      </c>
      <c r="D15" s="164">
        <v>2000</v>
      </c>
      <c r="E15" s="155" t="s">
        <v>172</v>
      </c>
      <c r="F15" s="82">
        <v>4</v>
      </c>
      <c r="G15" s="15">
        <v>9</v>
      </c>
      <c r="H15" s="13"/>
      <c r="I15" s="83">
        <f t="shared" si="0"/>
        <v>13</v>
      </c>
      <c r="J15" s="84">
        <v>2.6</v>
      </c>
      <c r="K15" s="15">
        <v>5.5</v>
      </c>
      <c r="L15" s="13"/>
      <c r="M15" s="83">
        <f t="shared" si="1"/>
        <v>8.1</v>
      </c>
      <c r="N15" s="84">
        <v>2.1</v>
      </c>
      <c r="O15" s="15">
        <v>4</v>
      </c>
      <c r="P15" s="13"/>
      <c r="Q15" s="83">
        <f t="shared" si="2"/>
        <v>6.1</v>
      </c>
      <c r="R15" s="84">
        <v>4</v>
      </c>
      <c r="S15" s="15">
        <v>7.45</v>
      </c>
      <c r="T15" s="13"/>
      <c r="U15" s="83">
        <f t="shared" si="3"/>
        <v>11.45</v>
      </c>
      <c r="V15" s="85">
        <f t="shared" si="4"/>
        <v>38.650000000000006</v>
      </c>
      <c r="Z15" s="96"/>
      <c r="AA15" s="97"/>
      <c r="AB15" s="98"/>
    </row>
    <row r="16" spans="1:28" ht="16.5" customHeight="1">
      <c r="A16" s="26">
        <v>9</v>
      </c>
      <c r="B16" s="162" t="s">
        <v>156</v>
      </c>
      <c r="C16" s="160" t="s">
        <v>157</v>
      </c>
      <c r="D16" s="164">
        <v>2001</v>
      </c>
      <c r="E16" s="155" t="s">
        <v>41</v>
      </c>
      <c r="F16" s="82">
        <v>3</v>
      </c>
      <c r="G16" s="15">
        <v>8.7</v>
      </c>
      <c r="H16" s="13"/>
      <c r="I16" s="83">
        <f t="shared" si="0"/>
        <v>11.7</v>
      </c>
      <c r="J16" s="84">
        <v>1.2</v>
      </c>
      <c r="K16" s="15">
        <v>2.5</v>
      </c>
      <c r="L16" s="13"/>
      <c r="M16" s="83">
        <f t="shared" si="1"/>
        <v>3.7</v>
      </c>
      <c r="N16" s="84">
        <v>3.3</v>
      </c>
      <c r="O16" s="15">
        <v>7</v>
      </c>
      <c r="P16" s="13"/>
      <c r="Q16" s="83">
        <f t="shared" si="2"/>
        <v>10.3</v>
      </c>
      <c r="R16" s="84">
        <v>3.7</v>
      </c>
      <c r="S16" s="15">
        <v>7.1</v>
      </c>
      <c r="T16" s="13"/>
      <c r="U16" s="83">
        <f t="shared" si="3"/>
        <v>10.8</v>
      </c>
      <c r="V16" s="85">
        <f t="shared" si="4"/>
        <v>36.5</v>
      </c>
      <c r="Z16" s="100"/>
      <c r="AA16" s="101"/>
      <c r="AB16" s="98"/>
    </row>
    <row r="17" spans="1:22" ht="16.5" customHeight="1">
      <c r="A17" s="27">
        <v>10</v>
      </c>
      <c r="B17" s="161" t="s">
        <v>94</v>
      </c>
      <c r="C17" s="159" t="s">
        <v>95</v>
      </c>
      <c r="D17" s="163">
        <v>2004</v>
      </c>
      <c r="E17" s="155" t="s">
        <v>91</v>
      </c>
      <c r="F17" s="82"/>
      <c r="G17" s="15"/>
      <c r="H17" s="13"/>
      <c r="I17" s="83"/>
      <c r="J17" s="84">
        <v>0.8</v>
      </c>
      <c r="K17" s="15">
        <v>8.1</v>
      </c>
      <c r="L17" s="13"/>
      <c r="M17" s="83">
        <f t="shared" si="1"/>
        <v>8.9</v>
      </c>
      <c r="N17" s="84">
        <v>3.3</v>
      </c>
      <c r="O17" s="15">
        <v>9</v>
      </c>
      <c r="P17" s="13"/>
      <c r="Q17" s="83">
        <f t="shared" si="2"/>
        <v>12.3</v>
      </c>
      <c r="R17" s="84">
        <v>3.1</v>
      </c>
      <c r="S17" s="15">
        <v>8.5</v>
      </c>
      <c r="T17" s="13"/>
      <c r="U17" s="83">
        <f t="shared" si="3"/>
        <v>11.6</v>
      </c>
      <c r="V17" s="85">
        <f t="shared" si="4"/>
        <v>32.800000000000004</v>
      </c>
    </row>
    <row r="18" spans="1:22" ht="16.5" customHeight="1">
      <c r="A18" s="26">
        <v>11</v>
      </c>
      <c r="B18" s="162" t="s">
        <v>185</v>
      </c>
      <c r="C18" s="160" t="s">
        <v>26</v>
      </c>
      <c r="D18" s="164">
        <v>2002</v>
      </c>
      <c r="E18" s="155" t="s">
        <v>172</v>
      </c>
      <c r="F18" s="82">
        <v>2.4</v>
      </c>
      <c r="G18" s="15">
        <v>8.6</v>
      </c>
      <c r="H18" s="13"/>
      <c r="I18" s="83">
        <f t="shared" si="0"/>
        <v>11</v>
      </c>
      <c r="J18" s="84">
        <v>0.7</v>
      </c>
      <c r="K18" s="15">
        <v>3.3</v>
      </c>
      <c r="L18" s="13"/>
      <c r="M18" s="83">
        <f t="shared" si="1"/>
        <v>4</v>
      </c>
      <c r="N18" s="84">
        <v>1.9</v>
      </c>
      <c r="O18" s="15">
        <v>5.6</v>
      </c>
      <c r="P18" s="13"/>
      <c r="Q18" s="83">
        <f t="shared" si="2"/>
        <v>7.5</v>
      </c>
      <c r="R18" s="84">
        <v>3.2</v>
      </c>
      <c r="S18" s="15">
        <v>6.9</v>
      </c>
      <c r="T18" s="13"/>
      <c r="U18" s="83">
        <f t="shared" si="3"/>
        <v>10.100000000000001</v>
      </c>
      <c r="V18" s="85">
        <f t="shared" si="4"/>
        <v>32.6</v>
      </c>
    </row>
    <row r="19" spans="1:22" ht="16.5" customHeight="1">
      <c r="A19" s="27">
        <v>12</v>
      </c>
      <c r="B19" s="162" t="s">
        <v>72</v>
      </c>
      <c r="C19" s="160" t="s">
        <v>50</v>
      </c>
      <c r="D19" s="164">
        <v>2004</v>
      </c>
      <c r="E19" s="155" t="s">
        <v>172</v>
      </c>
      <c r="F19" s="82">
        <v>2.4</v>
      </c>
      <c r="G19" s="15">
        <v>8.1</v>
      </c>
      <c r="H19" s="13"/>
      <c r="I19" s="83">
        <f t="shared" si="0"/>
        <v>10.5</v>
      </c>
      <c r="J19" s="84">
        <v>0.3</v>
      </c>
      <c r="K19" s="15">
        <v>0</v>
      </c>
      <c r="L19" s="13"/>
      <c r="M19" s="83">
        <f t="shared" si="1"/>
        <v>0.3</v>
      </c>
      <c r="N19" s="84">
        <v>2.4</v>
      </c>
      <c r="O19" s="15">
        <v>6.4</v>
      </c>
      <c r="P19" s="13"/>
      <c r="Q19" s="83">
        <f t="shared" si="2"/>
        <v>8.8</v>
      </c>
      <c r="R19" s="84">
        <v>2.4</v>
      </c>
      <c r="S19" s="15">
        <v>7.25</v>
      </c>
      <c r="T19" s="13"/>
      <c r="U19" s="83">
        <f t="shared" si="3"/>
        <v>9.65</v>
      </c>
      <c r="V19" s="85">
        <f t="shared" si="4"/>
        <v>29.25</v>
      </c>
    </row>
    <row r="20" spans="1:24" ht="16.5" customHeight="1">
      <c r="A20" s="26">
        <v>13</v>
      </c>
      <c r="B20" s="162" t="s">
        <v>150</v>
      </c>
      <c r="C20" s="160" t="s">
        <v>151</v>
      </c>
      <c r="D20" s="164">
        <v>2001</v>
      </c>
      <c r="E20" s="155" t="s">
        <v>91</v>
      </c>
      <c r="F20" s="82">
        <v>3</v>
      </c>
      <c r="G20" s="15">
        <v>9</v>
      </c>
      <c r="H20" s="13"/>
      <c r="I20" s="83">
        <f t="shared" si="0"/>
        <v>12</v>
      </c>
      <c r="J20" s="84"/>
      <c r="K20" s="15"/>
      <c r="L20" s="13"/>
      <c r="M20" s="83"/>
      <c r="N20" s="84"/>
      <c r="O20" s="15"/>
      <c r="P20" s="13"/>
      <c r="Q20" s="83"/>
      <c r="R20" s="84"/>
      <c r="S20" s="15"/>
      <c r="T20" s="13"/>
      <c r="U20" s="83"/>
      <c r="V20" s="85">
        <f t="shared" si="4"/>
        <v>12</v>
      </c>
      <c r="X20" s="65"/>
    </row>
    <row r="21" spans="1:22" ht="16.5" customHeight="1">
      <c r="A21" s="27">
        <v>14</v>
      </c>
      <c r="B21" s="162" t="s">
        <v>186</v>
      </c>
      <c r="C21" s="160" t="s">
        <v>130</v>
      </c>
      <c r="D21" s="164">
        <v>2001</v>
      </c>
      <c r="E21" s="155" t="s">
        <v>172</v>
      </c>
      <c r="F21" s="82">
        <v>2.4</v>
      </c>
      <c r="G21" s="15">
        <v>8.2</v>
      </c>
      <c r="H21" s="13"/>
      <c r="I21" s="83">
        <f t="shared" si="0"/>
        <v>10.6</v>
      </c>
      <c r="J21" s="84"/>
      <c r="K21" s="15"/>
      <c r="L21" s="13"/>
      <c r="M21" s="83"/>
      <c r="N21" s="84"/>
      <c r="O21" s="15"/>
      <c r="P21" s="13"/>
      <c r="Q21" s="83"/>
      <c r="R21" s="84"/>
      <c r="S21" s="15"/>
      <c r="T21" s="13"/>
      <c r="U21" s="83"/>
      <c r="V21" s="85">
        <f t="shared" si="4"/>
        <v>10.6</v>
      </c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1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2">
      <selection activeCell="A18" sqref="A18"/>
    </sheetView>
  </sheetViews>
  <sheetFormatPr defaultColWidth="9.00390625" defaultRowHeight="12.75"/>
  <cols>
    <col min="1" max="1" width="3.75390625" style="7" customWidth="1"/>
    <col min="2" max="2" width="13.625" style="17" customWidth="1"/>
    <col min="3" max="3" width="13.25390625" style="7" customWidth="1"/>
    <col min="4" max="5" width="12.625" style="7" hidden="1" customWidth="1"/>
    <col min="6" max="6" width="23.125" style="177" customWidth="1"/>
    <col min="7" max="7" width="12.625" style="7" customWidth="1"/>
    <col min="8" max="8" width="12.625" style="12" customWidth="1"/>
    <col min="9" max="9" width="15.625" style="190" customWidth="1"/>
    <col min="10" max="16384" width="9.125" style="7" customWidth="1"/>
  </cols>
  <sheetData>
    <row r="1" spans="1:9" ht="18">
      <c r="A1" s="195" t="s">
        <v>200</v>
      </c>
      <c r="B1" s="195"/>
      <c r="C1" s="195"/>
      <c r="D1" s="195"/>
      <c r="E1" s="195"/>
      <c r="F1" s="195"/>
      <c r="G1" s="195"/>
      <c r="H1" s="195"/>
      <c r="I1" s="195"/>
    </row>
    <row r="2" spans="1:9" ht="20.25">
      <c r="A2" s="2"/>
      <c r="B2" s="16"/>
      <c r="C2" s="3"/>
      <c r="D2" s="4"/>
      <c r="E2" s="4"/>
      <c r="F2" s="176"/>
      <c r="G2" s="6"/>
      <c r="H2" s="7"/>
      <c r="I2" s="191"/>
    </row>
    <row r="3" spans="1:9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</row>
    <row r="5" spans="1:9" ht="15.75">
      <c r="A5" s="197" t="s">
        <v>202</v>
      </c>
      <c r="B5" s="197"/>
      <c r="C5" s="197"/>
      <c r="D5" s="197"/>
      <c r="E5" s="197"/>
      <c r="F5" s="197"/>
      <c r="G5" s="197"/>
      <c r="H5" s="197"/>
      <c r="I5" s="197"/>
    </row>
    <row r="6" spans="1:8" ht="20.25">
      <c r="A6" s="20"/>
      <c r="B6"/>
      <c r="C6" s="21"/>
      <c r="D6"/>
      <c r="E6"/>
      <c r="G6"/>
      <c r="H6"/>
    </row>
    <row r="7" spans="1:9" ht="30.75" customHeight="1">
      <c r="A7" s="20"/>
      <c r="B7" s="23"/>
      <c r="C7" s="23"/>
      <c r="D7" s="21"/>
      <c r="E7" s="21"/>
      <c r="F7" s="178"/>
      <c r="G7" s="21"/>
      <c r="H7" s="21"/>
      <c r="I7" s="189" t="s">
        <v>4</v>
      </c>
    </row>
    <row r="8" spans="1:9" ht="18" customHeight="1">
      <c r="A8" s="24"/>
      <c r="C8"/>
      <c r="D8" s="29"/>
      <c r="E8" s="29"/>
      <c r="F8" s="179"/>
      <c r="G8" s="29"/>
      <c r="H8" s="29"/>
      <c r="I8" s="192"/>
    </row>
    <row r="9" spans="1:9" ht="18" customHeight="1">
      <c r="A9" s="187">
        <v>1</v>
      </c>
      <c r="B9" s="41" t="s">
        <v>42</v>
      </c>
      <c r="C9" s="41" t="s">
        <v>59</v>
      </c>
      <c r="D9" s="28"/>
      <c r="E9" s="28"/>
      <c r="F9" s="188" t="s">
        <v>143</v>
      </c>
      <c r="G9" s="28">
        <f>12.5-0.6</f>
        <v>11.9</v>
      </c>
      <c r="H9" s="28">
        <v>11.8</v>
      </c>
      <c r="I9" s="193">
        <f aca="true" t="shared" si="0" ref="I9:I50">G9+H9</f>
        <v>23.700000000000003</v>
      </c>
    </row>
    <row r="10" spans="1:9" ht="18" customHeight="1">
      <c r="A10" s="187">
        <v>2</v>
      </c>
      <c r="B10" s="41" t="s">
        <v>182</v>
      </c>
      <c r="C10" s="41" t="s">
        <v>183</v>
      </c>
      <c r="D10" s="28"/>
      <c r="E10" s="28"/>
      <c r="F10" s="194" t="s">
        <v>143</v>
      </c>
      <c r="G10" s="181">
        <f>12.5-0.5</f>
        <v>12</v>
      </c>
      <c r="H10" s="181">
        <v>11.5</v>
      </c>
      <c r="I10" s="193">
        <f t="shared" si="0"/>
        <v>23.5</v>
      </c>
    </row>
    <row r="11" spans="1:9" ht="18" customHeight="1">
      <c r="A11" s="187">
        <v>3</v>
      </c>
      <c r="B11" s="10" t="s">
        <v>85</v>
      </c>
      <c r="C11" s="10" t="s">
        <v>55</v>
      </c>
      <c r="D11" s="28"/>
      <c r="E11" s="28"/>
      <c r="F11" s="180" t="s">
        <v>40</v>
      </c>
      <c r="G11" s="28">
        <f>12.5-0.7</f>
        <v>11.8</v>
      </c>
      <c r="H11" s="28">
        <v>11.3</v>
      </c>
      <c r="I11" s="185">
        <f t="shared" si="0"/>
        <v>23.1</v>
      </c>
    </row>
    <row r="12" spans="1:9" ht="18" customHeight="1">
      <c r="A12" s="187">
        <v>3</v>
      </c>
      <c r="B12" s="40" t="s">
        <v>45</v>
      </c>
      <c r="C12" s="41" t="s">
        <v>46</v>
      </c>
      <c r="D12" s="28"/>
      <c r="E12" s="28"/>
      <c r="F12" s="180" t="s">
        <v>18</v>
      </c>
      <c r="G12" s="28">
        <v>11.5</v>
      </c>
      <c r="H12" s="28">
        <v>11.6</v>
      </c>
      <c r="I12" s="185">
        <f t="shared" si="0"/>
        <v>23.1</v>
      </c>
    </row>
    <row r="13" spans="1:9" ht="18" customHeight="1">
      <c r="A13" s="187">
        <v>5</v>
      </c>
      <c r="B13" s="40" t="s">
        <v>67</v>
      </c>
      <c r="C13" s="41" t="s">
        <v>63</v>
      </c>
      <c r="D13" s="28"/>
      <c r="E13" s="28"/>
      <c r="F13" s="180" t="s">
        <v>18</v>
      </c>
      <c r="G13" s="28">
        <f>12.5-0.85</f>
        <v>11.65</v>
      </c>
      <c r="H13" s="28">
        <v>11.3</v>
      </c>
      <c r="I13" s="185">
        <f t="shared" si="0"/>
        <v>22.950000000000003</v>
      </c>
    </row>
    <row r="14" spans="1:9" ht="18" customHeight="1">
      <c r="A14" s="187">
        <v>6</v>
      </c>
      <c r="B14" s="40" t="s">
        <v>178</v>
      </c>
      <c r="C14" s="41" t="s">
        <v>179</v>
      </c>
      <c r="D14" s="28"/>
      <c r="E14" s="28"/>
      <c r="F14" s="180" t="s">
        <v>40</v>
      </c>
      <c r="G14" s="28">
        <v>11.05</v>
      </c>
      <c r="H14" s="28">
        <v>11.7</v>
      </c>
      <c r="I14" s="185">
        <f t="shared" si="0"/>
        <v>22.75</v>
      </c>
    </row>
    <row r="15" spans="1:9" ht="18" customHeight="1">
      <c r="A15" s="187">
        <v>7</v>
      </c>
      <c r="B15" s="42" t="s">
        <v>64</v>
      </c>
      <c r="C15" s="41" t="s">
        <v>65</v>
      </c>
      <c r="D15" s="28"/>
      <c r="E15" s="28"/>
      <c r="F15" s="188" t="s">
        <v>29</v>
      </c>
      <c r="G15" s="28">
        <v>11.3</v>
      </c>
      <c r="H15" s="28">
        <v>11.4</v>
      </c>
      <c r="I15" s="193">
        <f t="shared" si="0"/>
        <v>22.700000000000003</v>
      </c>
    </row>
    <row r="16" spans="1:9" ht="18" customHeight="1">
      <c r="A16" s="187">
        <v>7</v>
      </c>
      <c r="B16" s="40" t="s">
        <v>47</v>
      </c>
      <c r="C16" s="41" t="s">
        <v>48</v>
      </c>
      <c r="D16" s="28"/>
      <c r="E16" s="28"/>
      <c r="F16" s="180" t="s">
        <v>18</v>
      </c>
      <c r="G16" s="28">
        <v>11.2</v>
      </c>
      <c r="H16" s="28">
        <v>11.5</v>
      </c>
      <c r="I16" s="185">
        <f t="shared" si="0"/>
        <v>22.7</v>
      </c>
    </row>
    <row r="17" spans="1:9" ht="18" customHeight="1">
      <c r="A17" s="187">
        <v>7</v>
      </c>
      <c r="B17" s="41" t="s">
        <v>80</v>
      </c>
      <c r="C17" s="41" t="s">
        <v>21</v>
      </c>
      <c r="D17" s="28"/>
      <c r="E17" s="28"/>
      <c r="F17" s="188" t="s">
        <v>143</v>
      </c>
      <c r="G17" s="28">
        <v>11.5</v>
      </c>
      <c r="H17" s="28">
        <v>11.2</v>
      </c>
      <c r="I17" s="193">
        <f t="shared" si="0"/>
        <v>22.7</v>
      </c>
    </row>
    <row r="18" spans="1:9" ht="18" customHeight="1">
      <c r="A18" s="187">
        <v>10</v>
      </c>
      <c r="B18" s="40" t="s">
        <v>49</v>
      </c>
      <c r="C18" s="41" t="s">
        <v>50</v>
      </c>
      <c r="D18" s="28"/>
      <c r="E18" s="28"/>
      <c r="F18" s="180" t="s">
        <v>18</v>
      </c>
      <c r="G18" s="28">
        <v>11.1</v>
      </c>
      <c r="H18" s="28">
        <v>11.1</v>
      </c>
      <c r="I18" s="185">
        <f t="shared" si="0"/>
        <v>22.2</v>
      </c>
    </row>
    <row r="19" spans="1:9" ht="18" customHeight="1">
      <c r="A19" s="187">
        <v>11</v>
      </c>
      <c r="B19" s="40" t="s">
        <v>60</v>
      </c>
      <c r="C19" s="41" t="s">
        <v>61</v>
      </c>
      <c r="D19" s="28"/>
      <c r="E19" s="28"/>
      <c r="F19" s="188" t="s">
        <v>29</v>
      </c>
      <c r="G19" s="28">
        <v>10.9</v>
      </c>
      <c r="H19" s="28">
        <v>11.1</v>
      </c>
      <c r="I19" s="193">
        <f t="shared" si="0"/>
        <v>22</v>
      </c>
    </row>
    <row r="20" spans="1:9" ht="18" customHeight="1">
      <c r="A20" s="187">
        <v>12</v>
      </c>
      <c r="B20" s="40" t="s">
        <v>188</v>
      </c>
      <c r="C20" s="41" t="s">
        <v>141</v>
      </c>
      <c r="D20" s="28"/>
      <c r="E20" s="28"/>
      <c r="F20" s="180" t="s">
        <v>142</v>
      </c>
      <c r="G20" s="28">
        <f>11.5-1</f>
        <v>10.5</v>
      </c>
      <c r="H20" s="28">
        <v>11.2</v>
      </c>
      <c r="I20" s="185">
        <f t="shared" si="0"/>
        <v>21.7</v>
      </c>
    </row>
    <row r="21" spans="1:9" ht="18" customHeight="1">
      <c r="A21" s="187">
        <v>13</v>
      </c>
      <c r="B21" s="40" t="s">
        <v>149</v>
      </c>
      <c r="C21" s="41" t="s">
        <v>19</v>
      </c>
      <c r="D21" s="28"/>
      <c r="E21" s="28"/>
      <c r="F21" s="180" t="s">
        <v>219</v>
      </c>
      <c r="G21" s="28">
        <f>11.5-1.1</f>
        <v>10.4</v>
      </c>
      <c r="H21" s="28">
        <v>11.2</v>
      </c>
      <c r="I21" s="185">
        <f t="shared" si="0"/>
        <v>21.6</v>
      </c>
    </row>
    <row r="22" spans="1:9" ht="18" customHeight="1">
      <c r="A22" s="187">
        <v>14</v>
      </c>
      <c r="B22" s="40" t="s">
        <v>216</v>
      </c>
      <c r="C22" s="41" t="s">
        <v>93</v>
      </c>
      <c r="D22" s="28"/>
      <c r="E22" s="28"/>
      <c r="F22" s="180" t="s">
        <v>40</v>
      </c>
      <c r="G22" s="28">
        <v>10.9</v>
      </c>
      <c r="H22" s="28">
        <v>10.6</v>
      </c>
      <c r="I22" s="185">
        <f t="shared" si="0"/>
        <v>21.5</v>
      </c>
    </row>
    <row r="23" spans="1:9" ht="18" customHeight="1">
      <c r="A23" s="187">
        <v>15</v>
      </c>
      <c r="B23" s="40" t="s">
        <v>128</v>
      </c>
      <c r="C23" s="41" t="s">
        <v>129</v>
      </c>
      <c r="D23" s="28"/>
      <c r="E23" s="28"/>
      <c r="F23" s="180" t="s">
        <v>17</v>
      </c>
      <c r="G23" s="28">
        <f>11.5-1.25</f>
        <v>10.25</v>
      </c>
      <c r="H23" s="28">
        <v>11.2</v>
      </c>
      <c r="I23" s="185">
        <f t="shared" si="0"/>
        <v>21.45</v>
      </c>
    </row>
    <row r="24" spans="1:9" ht="18" customHeight="1">
      <c r="A24" s="187">
        <v>16</v>
      </c>
      <c r="B24" s="40" t="s">
        <v>51</v>
      </c>
      <c r="C24" s="41" t="s">
        <v>16</v>
      </c>
      <c r="D24" s="28"/>
      <c r="E24" s="28"/>
      <c r="F24" s="188" t="s">
        <v>29</v>
      </c>
      <c r="G24" s="28">
        <v>10.2</v>
      </c>
      <c r="H24" s="28">
        <v>11.2</v>
      </c>
      <c r="I24" s="193">
        <f t="shared" si="0"/>
        <v>21.4</v>
      </c>
    </row>
    <row r="25" spans="1:9" ht="18" customHeight="1">
      <c r="A25" s="187">
        <v>17</v>
      </c>
      <c r="B25" s="40" t="s">
        <v>120</v>
      </c>
      <c r="C25" s="41" t="s">
        <v>71</v>
      </c>
      <c r="D25" s="28"/>
      <c r="E25" s="28"/>
      <c r="F25" s="188" t="s">
        <v>29</v>
      </c>
      <c r="G25" s="28">
        <v>10.2</v>
      </c>
      <c r="H25" s="28">
        <v>11.1</v>
      </c>
      <c r="I25" s="193">
        <f t="shared" si="0"/>
        <v>21.299999999999997</v>
      </c>
    </row>
    <row r="26" spans="1:9" ht="18" customHeight="1">
      <c r="A26" s="187">
        <v>18</v>
      </c>
      <c r="B26" s="40" t="s">
        <v>191</v>
      </c>
      <c r="C26" s="41" t="s">
        <v>27</v>
      </c>
      <c r="D26" s="28"/>
      <c r="E26" s="28"/>
      <c r="F26" s="180" t="s">
        <v>17</v>
      </c>
      <c r="G26" s="28">
        <f>12-1.75</f>
        <v>10.25</v>
      </c>
      <c r="H26" s="28">
        <v>10.9</v>
      </c>
      <c r="I26" s="185">
        <f t="shared" si="0"/>
        <v>21.15</v>
      </c>
    </row>
    <row r="27" spans="1:9" ht="18" customHeight="1">
      <c r="A27" s="187">
        <v>18</v>
      </c>
      <c r="B27" s="41" t="s">
        <v>28</v>
      </c>
      <c r="C27" s="41" t="s">
        <v>170</v>
      </c>
      <c r="D27" s="28"/>
      <c r="E27" s="28"/>
      <c r="F27" s="188" t="s">
        <v>153</v>
      </c>
      <c r="G27" s="28">
        <f>11.5-1.15</f>
        <v>10.35</v>
      </c>
      <c r="H27" s="28">
        <v>10.8</v>
      </c>
      <c r="I27" s="193">
        <f t="shared" si="0"/>
        <v>21.15</v>
      </c>
    </row>
    <row r="28" spans="1:9" ht="18" customHeight="1">
      <c r="A28" s="187">
        <v>20</v>
      </c>
      <c r="B28" s="41" t="s">
        <v>209</v>
      </c>
      <c r="C28" s="41" t="s">
        <v>43</v>
      </c>
      <c r="D28" s="28"/>
      <c r="E28" s="28"/>
      <c r="F28" s="188" t="s">
        <v>34</v>
      </c>
      <c r="G28" s="28">
        <v>10.25</v>
      </c>
      <c r="H28" s="28">
        <v>10.8</v>
      </c>
      <c r="I28" s="193">
        <f t="shared" si="0"/>
        <v>21.05</v>
      </c>
    </row>
    <row r="29" spans="1:9" ht="18" customHeight="1">
      <c r="A29" s="187">
        <v>21</v>
      </c>
      <c r="B29" s="40" t="s">
        <v>144</v>
      </c>
      <c r="C29" s="41" t="s">
        <v>135</v>
      </c>
      <c r="D29" s="28"/>
      <c r="E29" s="28"/>
      <c r="F29" s="180" t="s">
        <v>217</v>
      </c>
      <c r="G29" s="28">
        <f>11.5-1.3</f>
        <v>10.2</v>
      </c>
      <c r="H29" s="28">
        <v>10.8</v>
      </c>
      <c r="I29" s="185">
        <f t="shared" si="0"/>
        <v>21</v>
      </c>
    </row>
    <row r="30" spans="1:9" s="17" customFormat="1" ht="18" customHeight="1">
      <c r="A30" s="187">
        <v>22</v>
      </c>
      <c r="B30" s="41" t="s">
        <v>197</v>
      </c>
      <c r="C30" s="41" t="s">
        <v>27</v>
      </c>
      <c r="D30" s="28"/>
      <c r="E30" s="28"/>
      <c r="F30" s="188" t="s">
        <v>205</v>
      </c>
      <c r="G30" s="28">
        <v>9.9</v>
      </c>
      <c r="H30" s="28">
        <v>11</v>
      </c>
      <c r="I30" s="193">
        <f t="shared" si="0"/>
        <v>20.9</v>
      </c>
    </row>
    <row r="31" spans="1:9" s="17" customFormat="1" ht="18" customHeight="1">
      <c r="A31" s="187">
        <v>23</v>
      </c>
      <c r="B31" s="40" t="s">
        <v>192</v>
      </c>
      <c r="C31" s="41" t="s">
        <v>133</v>
      </c>
      <c r="D31" s="28"/>
      <c r="E31" s="28"/>
      <c r="F31" s="180" t="s">
        <v>17</v>
      </c>
      <c r="G31" s="28">
        <f>12-1.65</f>
        <v>10.35</v>
      </c>
      <c r="H31" s="28">
        <v>10.5</v>
      </c>
      <c r="I31" s="185">
        <f t="shared" si="0"/>
        <v>20.85</v>
      </c>
    </row>
    <row r="32" spans="1:9" s="17" customFormat="1" ht="18" customHeight="1">
      <c r="A32" s="187">
        <v>23</v>
      </c>
      <c r="B32" s="40" t="s">
        <v>124</v>
      </c>
      <c r="C32" s="41" t="s">
        <v>122</v>
      </c>
      <c r="D32" s="28"/>
      <c r="E32" s="28"/>
      <c r="F32" s="188" t="s">
        <v>34</v>
      </c>
      <c r="G32" s="28">
        <v>10.05</v>
      </c>
      <c r="H32" s="28">
        <v>10.8</v>
      </c>
      <c r="I32" s="193">
        <f t="shared" si="0"/>
        <v>20.85</v>
      </c>
    </row>
    <row r="33" spans="1:9" s="17" customFormat="1" ht="18" customHeight="1">
      <c r="A33" s="187">
        <v>25</v>
      </c>
      <c r="B33" s="10" t="s">
        <v>189</v>
      </c>
      <c r="C33" s="10" t="s">
        <v>190</v>
      </c>
      <c r="D33" s="28"/>
      <c r="E33" s="28"/>
      <c r="F33" s="180" t="s">
        <v>142</v>
      </c>
      <c r="G33" s="28">
        <f>12-2.1</f>
        <v>9.9</v>
      </c>
      <c r="H33" s="28">
        <v>10.9</v>
      </c>
      <c r="I33" s="185">
        <f t="shared" si="0"/>
        <v>20.8</v>
      </c>
    </row>
    <row r="34" spans="1:9" s="17" customFormat="1" ht="18" customHeight="1">
      <c r="A34" s="187">
        <v>26</v>
      </c>
      <c r="B34" s="41" t="s">
        <v>125</v>
      </c>
      <c r="C34" s="41" t="s">
        <v>126</v>
      </c>
      <c r="D34" s="28"/>
      <c r="E34" s="28"/>
      <c r="F34" s="188" t="s">
        <v>34</v>
      </c>
      <c r="G34" s="28">
        <v>9.7</v>
      </c>
      <c r="H34" s="28">
        <v>11</v>
      </c>
      <c r="I34" s="193">
        <f t="shared" si="0"/>
        <v>20.7</v>
      </c>
    </row>
    <row r="35" spans="1:9" s="17" customFormat="1" ht="18" customHeight="1">
      <c r="A35" s="187">
        <v>27</v>
      </c>
      <c r="B35" s="40" t="s">
        <v>84</v>
      </c>
      <c r="C35" s="41" t="s">
        <v>20</v>
      </c>
      <c r="D35" s="28"/>
      <c r="E35" s="28"/>
      <c r="F35" s="180" t="s">
        <v>40</v>
      </c>
      <c r="G35" s="28">
        <f>12-2.45</f>
        <v>9.55</v>
      </c>
      <c r="H35" s="28">
        <v>11.1</v>
      </c>
      <c r="I35" s="185">
        <f t="shared" si="0"/>
        <v>20.65</v>
      </c>
    </row>
    <row r="36" spans="1:9" s="17" customFormat="1" ht="18" customHeight="1">
      <c r="A36" s="187">
        <v>28</v>
      </c>
      <c r="B36" s="40" t="s">
        <v>193</v>
      </c>
      <c r="C36" s="41" t="s">
        <v>30</v>
      </c>
      <c r="D36" s="28"/>
      <c r="E36" s="28"/>
      <c r="F36" s="180" t="s">
        <v>142</v>
      </c>
      <c r="G36" s="28">
        <f>11.5-1.8</f>
        <v>9.7</v>
      </c>
      <c r="H36" s="28">
        <v>10.8</v>
      </c>
      <c r="I36" s="185">
        <f t="shared" si="0"/>
        <v>20.5</v>
      </c>
    </row>
    <row r="37" spans="1:9" s="17" customFormat="1" ht="18" customHeight="1">
      <c r="A37" s="187">
        <v>29</v>
      </c>
      <c r="B37" s="40" t="s">
        <v>146</v>
      </c>
      <c r="C37" s="41" t="s">
        <v>59</v>
      </c>
      <c r="D37" s="28"/>
      <c r="E37" s="28"/>
      <c r="F37" s="180" t="s">
        <v>217</v>
      </c>
      <c r="G37" s="28">
        <f>11-1.2</f>
        <v>9.8</v>
      </c>
      <c r="H37" s="28">
        <v>10.5</v>
      </c>
      <c r="I37" s="185">
        <f t="shared" si="0"/>
        <v>20.3</v>
      </c>
    </row>
    <row r="38" spans="1:9" s="17" customFormat="1" ht="18" customHeight="1">
      <c r="A38" s="187">
        <v>30</v>
      </c>
      <c r="B38" s="41" t="s">
        <v>45</v>
      </c>
      <c r="C38" s="41" t="s">
        <v>210</v>
      </c>
      <c r="D38" s="28"/>
      <c r="E38" s="28"/>
      <c r="F38" s="188" t="s">
        <v>34</v>
      </c>
      <c r="G38" s="28">
        <f>11.5-1.85</f>
        <v>9.65</v>
      </c>
      <c r="H38" s="28">
        <v>10.5</v>
      </c>
      <c r="I38" s="193">
        <f t="shared" si="0"/>
        <v>20.15</v>
      </c>
    </row>
    <row r="39" spans="1:9" s="17" customFormat="1" ht="18" customHeight="1">
      <c r="A39" s="187">
        <v>31</v>
      </c>
      <c r="B39" s="41" t="s">
        <v>207</v>
      </c>
      <c r="C39" s="41" t="s">
        <v>127</v>
      </c>
      <c r="D39" s="28"/>
      <c r="E39" s="28"/>
      <c r="F39" s="188" t="s">
        <v>68</v>
      </c>
      <c r="G39" s="28">
        <f>11.5-1.95</f>
        <v>9.55</v>
      </c>
      <c r="H39" s="28">
        <v>10.5</v>
      </c>
      <c r="I39" s="193">
        <f t="shared" si="0"/>
        <v>20.05</v>
      </c>
    </row>
    <row r="40" spans="1:9" s="17" customFormat="1" ht="18" customHeight="1">
      <c r="A40" s="187">
        <v>32</v>
      </c>
      <c r="B40" s="40" t="s">
        <v>145</v>
      </c>
      <c r="C40" s="41" t="s">
        <v>32</v>
      </c>
      <c r="D40" s="28"/>
      <c r="E40" s="28"/>
      <c r="F40" s="180" t="s">
        <v>219</v>
      </c>
      <c r="G40" s="28">
        <f>11.5-2.2</f>
        <v>9.3</v>
      </c>
      <c r="H40" s="28">
        <v>10.7</v>
      </c>
      <c r="I40" s="185">
        <f t="shared" si="0"/>
        <v>20</v>
      </c>
    </row>
    <row r="41" spans="1:9" s="17" customFormat="1" ht="18" customHeight="1">
      <c r="A41" s="187">
        <v>32</v>
      </c>
      <c r="B41" s="40" t="s">
        <v>147</v>
      </c>
      <c r="C41" s="41" t="s">
        <v>148</v>
      </c>
      <c r="D41" s="28"/>
      <c r="E41" s="28"/>
      <c r="F41" s="180" t="s">
        <v>219</v>
      </c>
      <c r="G41" s="28">
        <f>11.5-2.4</f>
        <v>9.1</v>
      </c>
      <c r="H41" s="28">
        <v>10.9</v>
      </c>
      <c r="I41" s="185">
        <f t="shared" si="0"/>
        <v>20</v>
      </c>
    </row>
    <row r="42" spans="1:9" s="17" customFormat="1" ht="18" customHeight="1">
      <c r="A42" s="187">
        <v>32</v>
      </c>
      <c r="B42" s="41" t="s">
        <v>206</v>
      </c>
      <c r="C42" s="41" t="s">
        <v>184</v>
      </c>
      <c r="D42" s="28"/>
      <c r="E42" s="28"/>
      <c r="F42" s="188" t="s">
        <v>68</v>
      </c>
      <c r="G42" s="28">
        <f>11-1.8</f>
        <v>9.2</v>
      </c>
      <c r="H42" s="28">
        <v>10.8</v>
      </c>
      <c r="I42" s="193">
        <f t="shared" si="0"/>
        <v>20</v>
      </c>
    </row>
    <row r="43" spans="1:9" s="17" customFormat="1" ht="18" customHeight="1">
      <c r="A43" s="187">
        <v>32</v>
      </c>
      <c r="B43" s="41" t="s">
        <v>169</v>
      </c>
      <c r="C43" s="41" t="s">
        <v>13</v>
      </c>
      <c r="D43" s="28"/>
      <c r="E43" s="28"/>
      <c r="F43" s="188" t="s">
        <v>153</v>
      </c>
      <c r="G43" s="28">
        <v>9.8</v>
      </c>
      <c r="H43" s="28">
        <v>10.2</v>
      </c>
      <c r="I43" s="193">
        <f t="shared" si="0"/>
        <v>20</v>
      </c>
    </row>
    <row r="44" spans="1:9" s="17" customFormat="1" ht="18" customHeight="1">
      <c r="A44" s="187">
        <v>36</v>
      </c>
      <c r="B44" s="40" t="s">
        <v>218</v>
      </c>
      <c r="C44" s="41" t="s">
        <v>152</v>
      </c>
      <c r="D44" s="28"/>
      <c r="E44" s="28"/>
      <c r="F44" s="180" t="s">
        <v>217</v>
      </c>
      <c r="G44" s="28">
        <f>11.5-2.15</f>
        <v>9.35</v>
      </c>
      <c r="H44" s="28">
        <v>10.5</v>
      </c>
      <c r="I44" s="185">
        <f t="shared" si="0"/>
        <v>19.85</v>
      </c>
    </row>
    <row r="45" spans="1:9" ht="18" customHeight="1">
      <c r="A45" s="187">
        <v>37</v>
      </c>
      <c r="B45" s="41" t="s">
        <v>171</v>
      </c>
      <c r="C45" s="41" t="s">
        <v>14</v>
      </c>
      <c r="D45" s="28"/>
      <c r="E45" s="28"/>
      <c r="F45" s="188" t="s">
        <v>153</v>
      </c>
      <c r="G45" s="28">
        <f>11.5-2.2</f>
        <v>9.3</v>
      </c>
      <c r="H45" s="28">
        <v>10.3</v>
      </c>
      <c r="I45" s="193">
        <f t="shared" si="0"/>
        <v>19.6</v>
      </c>
    </row>
    <row r="46" spans="1:9" ht="18" customHeight="1">
      <c r="A46" s="187">
        <v>38</v>
      </c>
      <c r="B46" s="41" t="s">
        <v>79</v>
      </c>
      <c r="C46" s="41" t="s">
        <v>19</v>
      </c>
      <c r="D46" s="28"/>
      <c r="E46" s="28"/>
      <c r="F46" s="188" t="s">
        <v>205</v>
      </c>
      <c r="G46" s="28">
        <v>9.5</v>
      </c>
      <c r="H46" s="28">
        <v>10</v>
      </c>
      <c r="I46" s="193">
        <f t="shared" si="0"/>
        <v>19.5</v>
      </c>
    </row>
    <row r="47" spans="1:9" ht="18" customHeight="1">
      <c r="A47" s="187">
        <v>39</v>
      </c>
      <c r="B47" s="41" t="s">
        <v>208</v>
      </c>
      <c r="C47" s="41" t="s">
        <v>93</v>
      </c>
      <c r="D47" s="28"/>
      <c r="E47" s="28"/>
      <c r="F47" s="188" t="s">
        <v>68</v>
      </c>
      <c r="G47" s="28">
        <f>11.5-2.8</f>
        <v>8.7</v>
      </c>
      <c r="H47" s="28">
        <v>10.7</v>
      </c>
      <c r="I47" s="193">
        <f t="shared" si="0"/>
        <v>19.4</v>
      </c>
    </row>
    <row r="48" spans="1:9" ht="18" customHeight="1">
      <c r="A48" s="187">
        <v>40</v>
      </c>
      <c r="B48" s="41" t="s">
        <v>225</v>
      </c>
      <c r="C48" s="41" t="s">
        <v>157</v>
      </c>
      <c r="D48" s="28"/>
      <c r="E48" s="28"/>
      <c r="F48" s="188" t="s">
        <v>205</v>
      </c>
      <c r="G48" s="28">
        <f>11.5-3</f>
        <v>8.5</v>
      </c>
      <c r="H48" s="28">
        <v>10.5</v>
      </c>
      <c r="I48" s="193">
        <f t="shared" si="0"/>
        <v>19</v>
      </c>
    </row>
    <row r="49" spans="1:9" ht="18" customHeight="1">
      <c r="A49" s="187">
        <v>41</v>
      </c>
      <c r="B49" s="40" t="s">
        <v>74</v>
      </c>
      <c r="C49" s="41" t="s">
        <v>13</v>
      </c>
      <c r="D49" s="28"/>
      <c r="E49" s="28"/>
      <c r="F49" s="180" t="s">
        <v>142</v>
      </c>
      <c r="G49" s="28">
        <f>11.5-3</f>
        <v>8.5</v>
      </c>
      <c r="H49" s="28">
        <v>10.1</v>
      </c>
      <c r="I49" s="185">
        <f t="shared" si="0"/>
        <v>18.6</v>
      </c>
    </row>
    <row r="50" spans="1:9" ht="18" customHeight="1">
      <c r="A50" s="187">
        <v>41</v>
      </c>
      <c r="B50" s="41" t="s">
        <v>196</v>
      </c>
      <c r="C50" s="41" t="s">
        <v>198</v>
      </c>
      <c r="D50" s="28"/>
      <c r="E50" s="28"/>
      <c r="F50" s="188" t="s">
        <v>205</v>
      </c>
      <c r="G50" s="28">
        <f>11.5-2.9</f>
        <v>8.6</v>
      </c>
      <c r="H50" s="28">
        <v>10</v>
      </c>
      <c r="I50" s="193">
        <f t="shared" si="0"/>
        <v>18.6</v>
      </c>
    </row>
    <row r="51" spans="2:8" ht="18" customHeight="1">
      <c r="B51" s="6"/>
      <c r="D51" s="31" t="e">
        <f>IF(SUM(#REF!)&gt;0,LARGE(#REF!,1)+LARGE(#REF!,2)+LARGE(#REF!,3))</f>
        <v>#REF!</v>
      </c>
      <c r="E51" s="31" t="e">
        <f>IF(SUM(#REF!)&gt;0,LARGE(#REF!,1)+LARGE(#REF!,2)+LARGE(#REF!,3))</f>
        <v>#REF!</v>
      </c>
      <c r="G51" s="31"/>
      <c r="H51" s="31"/>
    </row>
    <row r="52" ht="18" customHeight="1"/>
    <row r="53" ht="18" customHeight="1"/>
    <row r="54" ht="18" customHeight="1"/>
    <row r="55" ht="18" customHeight="1"/>
    <row r="56" ht="18" customHeight="1"/>
  </sheetData>
  <sheetProtection/>
  <mergeCells count="3">
    <mergeCell ref="A1:I1"/>
    <mergeCell ref="A3:I3"/>
    <mergeCell ref="A5:I5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52">
      <selection activeCell="L15" sqref="L15"/>
    </sheetView>
  </sheetViews>
  <sheetFormatPr defaultColWidth="9.00390625" defaultRowHeight="12.75"/>
  <cols>
    <col min="1" max="1" width="3.75390625" style="7" customWidth="1"/>
    <col min="2" max="2" width="13.625" style="17" customWidth="1"/>
    <col min="3" max="3" width="13.25390625" style="7" customWidth="1"/>
    <col min="4" max="5" width="12.625" style="7" hidden="1" customWidth="1"/>
    <col min="6" max="6" width="12.625" style="7" customWidth="1"/>
    <col min="7" max="7" width="12.625" style="12" customWidth="1"/>
    <col min="8" max="8" width="15.625" style="6" customWidth="1"/>
    <col min="9" max="16384" width="9.125" style="7" customWidth="1"/>
  </cols>
  <sheetData>
    <row r="1" spans="1:8" ht="18">
      <c r="A1" s="195" t="s">
        <v>200</v>
      </c>
      <c r="B1" s="195"/>
      <c r="C1" s="195"/>
      <c r="D1" s="195"/>
      <c r="E1" s="195"/>
      <c r="F1" s="195"/>
      <c r="G1" s="195"/>
      <c r="H1" s="195"/>
    </row>
    <row r="2" spans="1:8" ht="15.75">
      <c r="A2" s="2"/>
      <c r="B2" s="16"/>
      <c r="C2" s="3"/>
      <c r="D2" s="4"/>
      <c r="E2" s="4"/>
      <c r="F2" s="6"/>
      <c r="G2" s="7"/>
      <c r="H2" s="12"/>
    </row>
    <row r="3" spans="1:8" ht="15.75" customHeight="1">
      <c r="A3" s="195" t="s">
        <v>201</v>
      </c>
      <c r="B3" s="195"/>
      <c r="C3" s="195"/>
      <c r="D3" s="195"/>
      <c r="E3" s="195"/>
      <c r="F3" s="195"/>
      <c r="G3" s="195"/>
      <c r="H3" s="195"/>
    </row>
    <row r="5" spans="1:8" ht="15.75">
      <c r="A5" s="197" t="s">
        <v>202</v>
      </c>
      <c r="B5" s="197"/>
      <c r="C5" s="197"/>
      <c r="D5" s="197"/>
      <c r="E5" s="197"/>
      <c r="F5" s="197"/>
      <c r="G5" s="197"/>
      <c r="H5" s="197"/>
    </row>
    <row r="6" spans="1:8" ht="15">
      <c r="A6" s="20"/>
      <c r="B6"/>
      <c r="C6" s="21"/>
      <c r="D6"/>
      <c r="E6"/>
      <c r="F6"/>
      <c r="G6"/>
      <c r="H6" s="7"/>
    </row>
    <row r="7" spans="1:8" ht="30.75" customHeight="1">
      <c r="A7" s="20"/>
      <c r="B7" s="23"/>
      <c r="C7" s="23"/>
      <c r="D7" s="21"/>
      <c r="E7" s="21"/>
      <c r="F7" s="21"/>
      <c r="G7" s="21"/>
      <c r="H7" s="22" t="s">
        <v>4</v>
      </c>
    </row>
    <row r="8" spans="1:9" ht="18" customHeight="1">
      <c r="A8" s="24" t="s">
        <v>5</v>
      </c>
      <c r="B8" s="52" t="s">
        <v>143</v>
      </c>
      <c r="C8" s="49"/>
      <c r="D8" s="29"/>
      <c r="E8" s="29"/>
      <c r="F8" s="29"/>
      <c r="G8" s="29"/>
      <c r="H8" s="30"/>
      <c r="I8" s="33"/>
    </row>
    <row r="9" spans="1:9" ht="18" customHeight="1">
      <c r="A9" s="24"/>
      <c r="B9" s="41"/>
      <c r="C9" s="41"/>
      <c r="D9" s="28"/>
      <c r="E9" s="28"/>
      <c r="F9" s="28"/>
      <c r="G9" s="28"/>
      <c r="H9" s="30"/>
      <c r="I9" s="33"/>
    </row>
    <row r="10" spans="1:9" ht="18" customHeight="1">
      <c r="A10" s="24"/>
      <c r="B10" s="41" t="s">
        <v>42</v>
      </c>
      <c r="C10" s="41" t="s">
        <v>59</v>
      </c>
      <c r="D10" s="28"/>
      <c r="E10" s="28"/>
      <c r="F10" s="28">
        <f>12.5-0.6</f>
        <v>11.9</v>
      </c>
      <c r="G10" s="28">
        <v>11.8</v>
      </c>
      <c r="H10" s="30"/>
      <c r="I10" s="33"/>
    </row>
    <row r="11" spans="1:9" ht="18" customHeight="1">
      <c r="A11" s="24"/>
      <c r="B11" s="41" t="s">
        <v>182</v>
      </c>
      <c r="C11" s="41" t="s">
        <v>183</v>
      </c>
      <c r="D11" s="28"/>
      <c r="E11" s="28"/>
      <c r="F11" s="28">
        <f>12.5-0.5</f>
        <v>12</v>
      </c>
      <c r="G11" s="28">
        <v>11.5</v>
      </c>
      <c r="H11" s="30"/>
      <c r="I11" s="33"/>
    </row>
    <row r="12" spans="1:9" ht="18" customHeight="1">
      <c r="A12" s="24"/>
      <c r="B12" s="41" t="s">
        <v>80</v>
      </c>
      <c r="C12" s="41" t="s">
        <v>21</v>
      </c>
      <c r="D12" s="28"/>
      <c r="E12" s="28"/>
      <c r="F12" s="28">
        <v>11.5</v>
      </c>
      <c r="G12" s="28">
        <v>11.2</v>
      </c>
      <c r="H12" s="30"/>
      <c r="I12" s="33"/>
    </row>
    <row r="13" spans="1:9" ht="18" customHeight="1">
      <c r="A13" s="24"/>
      <c r="B13" s="6"/>
      <c r="D13" s="31" t="b">
        <f>IF(SUM(D9:D12)&gt;0,LARGE(D9:D12,1)+LARGE(D9:D12,2)+LARGE(D9:D12,3))</f>
        <v>0</v>
      </c>
      <c r="E13" s="31" t="b">
        <f>IF(SUM(E9:E12)&gt;0,LARGE(E9:E12,1)+LARGE(E9:E12,2)+LARGE(E9:E12,3))</f>
        <v>0</v>
      </c>
      <c r="F13" s="31">
        <f>IF(SUM(F9:F12)&gt;0,LARGE(F9:F12,1)+LARGE(F9:F12,2)+LARGE(F9:F12,3))</f>
        <v>35.4</v>
      </c>
      <c r="G13" s="31">
        <f>IF(SUM(G9:G12)&gt;0,LARGE(G9:G12,1)+LARGE(G9:G12,2)+LARGE(G9:G12,3))</f>
        <v>34.5</v>
      </c>
      <c r="H13" s="32">
        <f>SUM(D13:G13)</f>
        <v>69.9</v>
      </c>
      <c r="I13" s="33"/>
    </row>
    <row r="14" spans="1:9" ht="18" customHeight="1">
      <c r="A14" s="24" t="s">
        <v>6</v>
      </c>
      <c r="B14" s="36" t="s">
        <v>18</v>
      </c>
      <c r="C14"/>
      <c r="D14" s="29"/>
      <c r="E14" s="29"/>
      <c r="F14" s="29"/>
      <c r="G14" s="29"/>
      <c r="H14" s="30"/>
      <c r="I14" s="33"/>
    </row>
    <row r="15" spans="1:9" ht="18" customHeight="1">
      <c r="A15" s="24"/>
      <c r="B15" s="40" t="s">
        <v>45</v>
      </c>
      <c r="C15" s="41" t="s">
        <v>46</v>
      </c>
      <c r="D15" s="28"/>
      <c r="E15" s="28"/>
      <c r="F15" s="28">
        <v>11.5</v>
      </c>
      <c r="G15" s="28">
        <v>11.6</v>
      </c>
      <c r="H15" s="30"/>
      <c r="I15" s="33"/>
    </row>
    <row r="16" spans="1:9" ht="18" customHeight="1">
      <c r="A16" s="24"/>
      <c r="B16" s="40" t="s">
        <v>67</v>
      </c>
      <c r="C16" s="41" t="s">
        <v>63</v>
      </c>
      <c r="D16" s="28"/>
      <c r="E16" s="28"/>
      <c r="F16" s="28">
        <f>12.5-0.85</f>
        <v>11.65</v>
      </c>
      <c r="G16" s="28">
        <v>11.3</v>
      </c>
      <c r="H16" s="30"/>
      <c r="I16" s="33"/>
    </row>
    <row r="17" spans="1:9" ht="18" customHeight="1">
      <c r="A17" s="24"/>
      <c r="B17" s="40" t="s">
        <v>47</v>
      </c>
      <c r="C17" s="41" t="s">
        <v>48</v>
      </c>
      <c r="D17" s="28"/>
      <c r="E17" s="28"/>
      <c r="F17" s="28">
        <v>11.2</v>
      </c>
      <c r="G17" s="28">
        <v>11.5</v>
      </c>
      <c r="H17" s="30"/>
      <c r="I17" s="33"/>
    </row>
    <row r="18" spans="1:9" ht="18" customHeight="1">
      <c r="A18" s="24"/>
      <c r="B18" s="40" t="s">
        <v>49</v>
      </c>
      <c r="C18" s="41" t="s">
        <v>50</v>
      </c>
      <c r="D18" s="28"/>
      <c r="E18" s="28"/>
      <c r="F18" s="28">
        <v>11.1</v>
      </c>
      <c r="G18" s="28">
        <v>11.1</v>
      </c>
      <c r="H18" s="30"/>
      <c r="I18" s="33"/>
    </row>
    <row r="19" spans="1:9" ht="18" customHeight="1">
      <c r="A19" s="24"/>
      <c r="B19" s="6"/>
      <c r="C19"/>
      <c r="D19" s="31" t="b">
        <f>IF(SUM(D15:D18)&gt;0,LARGE(D15:D18,1)+LARGE(D15:D18,2)+LARGE(D15:D18,3))</f>
        <v>0</v>
      </c>
      <c r="E19" s="31" t="b">
        <f>IF(SUM(E15:E18)&gt;0,LARGE(E15:E18,1)+LARGE(E15:E18,2)+LARGE(E15:E18,3))</f>
        <v>0</v>
      </c>
      <c r="F19" s="31">
        <f>IF(SUM(F15:F18)&gt;0,LARGE(F15:F18,1)+LARGE(F15:F18,2)+LARGE(F15:F18,3))</f>
        <v>34.349999999999994</v>
      </c>
      <c r="G19" s="31">
        <f>IF(SUM(G15:G18)&gt;0,LARGE(G15:G18,1)+LARGE(G15:G18,2)+LARGE(G15:G18,3))</f>
        <v>34.400000000000006</v>
      </c>
      <c r="H19" s="32">
        <f>SUM(D19:G19)</f>
        <v>68.75</v>
      </c>
      <c r="I19" s="33"/>
    </row>
    <row r="20" spans="1:9" ht="18" customHeight="1">
      <c r="A20" s="24" t="s">
        <v>7</v>
      </c>
      <c r="B20" s="36" t="s">
        <v>40</v>
      </c>
      <c r="C20"/>
      <c r="D20" s="29"/>
      <c r="E20" s="29"/>
      <c r="F20" s="29"/>
      <c r="G20" s="29"/>
      <c r="H20" s="30"/>
      <c r="I20" s="33"/>
    </row>
    <row r="21" spans="1:9" ht="18" customHeight="1">
      <c r="A21" s="24"/>
      <c r="B21" s="40" t="s">
        <v>84</v>
      </c>
      <c r="C21" s="41" t="s">
        <v>20</v>
      </c>
      <c r="D21" s="28"/>
      <c r="E21" s="28"/>
      <c r="F21" s="28">
        <f>12-2.45</f>
        <v>9.55</v>
      </c>
      <c r="G21" s="28">
        <v>11.1</v>
      </c>
      <c r="H21" s="30"/>
      <c r="I21" s="33"/>
    </row>
    <row r="22" spans="1:9" ht="18" customHeight="1">
      <c r="A22" s="24"/>
      <c r="B22" s="40" t="s">
        <v>216</v>
      </c>
      <c r="C22" s="41" t="s">
        <v>93</v>
      </c>
      <c r="D22" s="28"/>
      <c r="E22" s="28"/>
      <c r="F22" s="28">
        <v>10.9</v>
      </c>
      <c r="G22" s="28">
        <v>10.6</v>
      </c>
      <c r="H22" s="30"/>
      <c r="I22" s="33"/>
    </row>
    <row r="23" spans="1:9" ht="18" customHeight="1">
      <c r="A23" s="24"/>
      <c r="B23" s="40" t="s">
        <v>178</v>
      </c>
      <c r="C23" s="41" t="s">
        <v>179</v>
      </c>
      <c r="D23" s="28"/>
      <c r="E23" s="28"/>
      <c r="F23" s="28">
        <v>11.05</v>
      </c>
      <c r="G23" s="28">
        <v>11.7</v>
      </c>
      <c r="H23" s="30"/>
      <c r="I23" s="33"/>
    </row>
    <row r="24" spans="1:9" ht="18" customHeight="1">
      <c r="A24" s="24"/>
      <c r="B24" s="10" t="s">
        <v>85</v>
      </c>
      <c r="C24" s="10" t="s">
        <v>55</v>
      </c>
      <c r="D24" s="28"/>
      <c r="E24" s="28"/>
      <c r="F24" s="28">
        <f>12.5-0.7</f>
        <v>11.8</v>
      </c>
      <c r="G24" s="28">
        <v>11.3</v>
      </c>
      <c r="H24" s="30"/>
      <c r="I24" s="33"/>
    </row>
    <row r="25" spans="1:9" ht="18" customHeight="1">
      <c r="A25" s="24"/>
      <c r="B25" s="6"/>
      <c r="D25" s="31" t="b">
        <f>IF(SUM(D21:D24)&gt;0,LARGE(D21:D24,1)+LARGE(D21:D24,2)+LARGE(D21:D24,3))</f>
        <v>0</v>
      </c>
      <c r="E25" s="31" t="b">
        <f>IF(SUM(E21:E24)&gt;0,LARGE(E21:E24,1)+LARGE(E21:E24,2)+LARGE(E21:E24,3))</f>
        <v>0</v>
      </c>
      <c r="F25" s="31">
        <f>IF(SUM(F21:F24)&gt;0,LARGE(F21:F24,1)+LARGE(F21:F24,2)+LARGE(F21:F24,3))</f>
        <v>33.75</v>
      </c>
      <c r="G25" s="31">
        <f>IF(SUM(G21:G24)&gt;0,LARGE(G21:G24,1)+LARGE(G21:G24,2)+LARGE(G21:G24,3))</f>
        <v>34.1</v>
      </c>
      <c r="H25" s="32">
        <f>SUM(D25:G25)</f>
        <v>67.85</v>
      </c>
      <c r="I25" s="33"/>
    </row>
    <row r="26" spans="1:9" ht="18" customHeight="1">
      <c r="A26" s="24" t="s">
        <v>8</v>
      </c>
      <c r="B26" s="52" t="s">
        <v>29</v>
      </c>
      <c r="C26" s="49"/>
      <c r="D26" s="29"/>
      <c r="E26" s="29"/>
      <c r="F26" s="29"/>
      <c r="G26" s="29"/>
      <c r="H26" s="30"/>
      <c r="I26" s="33"/>
    </row>
    <row r="27" spans="1:9" ht="18" customHeight="1">
      <c r="A27" s="24"/>
      <c r="B27" s="40" t="s">
        <v>60</v>
      </c>
      <c r="C27" s="41" t="s">
        <v>61</v>
      </c>
      <c r="D27" s="28"/>
      <c r="E27" s="28"/>
      <c r="F27" s="28">
        <v>10.9</v>
      </c>
      <c r="G27" s="28">
        <v>11.1</v>
      </c>
      <c r="H27" s="30"/>
      <c r="I27" s="33"/>
    </row>
    <row r="28" spans="1:9" ht="18" customHeight="1">
      <c r="A28" s="24"/>
      <c r="B28" s="40" t="s">
        <v>120</v>
      </c>
      <c r="C28" s="41" t="s">
        <v>71</v>
      </c>
      <c r="D28" s="28"/>
      <c r="E28" s="28"/>
      <c r="F28" s="28">
        <v>10.2</v>
      </c>
      <c r="G28" s="28">
        <v>11.1</v>
      </c>
      <c r="H28" s="30"/>
      <c r="I28" s="33"/>
    </row>
    <row r="29" spans="1:9" ht="18" customHeight="1">
      <c r="A29" s="24"/>
      <c r="B29" s="42" t="s">
        <v>64</v>
      </c>
      <c r="C29" s="41" t="s">
        <v>65</v>
      </c>
      <c r="D29" s="28"/>
      <c r="E29" s="28"/>
      <c r="F29" s="28">
        <v>11.3</v>
      </c>
      <c r="G29" s="28">
        <v>11.4</v>
      </c>
      <c r="H29" s="30"/>
      <c r="I29" s="33"/>
    </row>
    <row r="30" spans="1:9" ht="18" customHeight="1">
      <c r="A30" s="24"/>
      <c r="B30" s="40" t="s">
        <v>51</v>
      </c>
      <c r="C30" s="41" t="s">
        <v>16</v>
      </c>
      <c r="D30" s="28"/>
      <c r="E30" s="28"/>
      <c r="F30" s="28">
        <v>10.2</v>
      </c>
      <c r="G30" s="28">
        <v>11.2</v>
      </c>
      <c r="H30" s="30"/>
      <c r="I30" s="33"/>
    </row>
    <row r="31" spans="1:9" ht="18" customHeight="1">
      <c r="A31" s="24"/>
      <c r="B31" s="6"/>
      <c r="D31" s="31" t="b">
        <f>IF(SUM(D27:D30)&gt;0,LARGE(D27:D30,1)+LARGE(D27:D30,2)+LARGE(D27:D30,3))</f>
        <v>0</v>
      </c>
      <c r="E31" s="31" t="b">
        <f>IF(SUM(E27:E30)&gt;0,LARGE(E27:E30,1)+LARGE(E27:E30,2)+LARGE(E27:E30,3))</f>
        <v>0</v>
      </c>
      <c r="F31" s="31">
        <f>IF(SUM(F27:F30)&gt;0,LARGE(F27:F30,1)+LARGE(F27:F30,2)+LARGE(F27:F30,3))</f>
        <v>32.400000000000006</v>
      </c>
      <c r="G31" s="31">
        <f>IF(SUM(G27:G30)&gt;0,LARGE(G27:G30,1)+LARGE(G27:G30,2)+LARGE(G27:G30,3))</f>
        <v>33.7</v>
      </c>
      <c r="H31" s="32">
        <f>SUM(D31:G31)</f>
        <v>66.10000000000001</v>
      </c>
      <c r="I31" s="33"/>
    </row>
    <row r="32" spans="1:9" ht="18" customHeight="1">
      <c r="A32" s="24" t="s">
        <v>9</v>
      </c>
      <c r="B32" s="36" t="s">
        <v>17</v>
      </c>
      <c r="C32"/>
      <c r="D32" s="29"/>
      <c r="E32" s="29"/>
      <c r="F32" s="29"/>
      <c r="G32" s="29"/>
      <c r="H32" s="30"/>
      <c r="I32" s="33"/>
    </row>
    <row r="33" spans="1:9" ht="18" customHeight="1">
      <c r="A33" s="24"/>
      <c r="B33" s="40" t="s">
        <v>192</v>
      </c>
      <c r="C33" s="41" t="s">
        <v>133</v>
      </c>
      <c r="D33" s="28"/>
      <c r="E33" s="28"/>
      <c r="F33" s="28">
        <f>12-1.65</f>
        <v>10.35</v>
      </c>
      <c r="G33" s="28">
        <v>10.5</v>
      </c>
      <c r="H33" s="30"/>
      <c r="I33" s="33"/>
    </row>
    <row r="34" spans="1:9" ht="18" customHeight="1">
      <c r="A34" s="24"/>
      <c r="B34" s="40" t="s">
        <v>128</v>
      </c>
      <c r="C34" s="41" t="s">
        <v>129</v>
      </c>
      <c r="D34" s="28"/>
      <c r="E34" s="28"/>
      <c r="F34" s="28">
        <f>11.5-1.25</f>
        <v>10.25</v>
      </c>
      <c r="G34" s="28">
        <v>11.2</v>
      </c>
      <c r="H34" s="30"/>
      <c r="I34" s="33"/>
    </row>
    <row r="35" spans="1:9" ht="18" customHeight="1">
      <c r="A35" s="24"/>
      <c r="B35" s="40" t="s">
        <v>191</v>
      </c>
      <c r="C35" s="41" t="s">
        <v>27</v>
      </c>
      <c r="D35" s="28"/>
      <c r="E35" s="28"/>
      <c r="F35" s="28">
        <f>12-1.75</f>
        <v>10.25</v>
      </c>
      <c r="G35" s="28">
        <v>10.9</v>
      </c>
      <c r="H35" s="30"/>
      <c r="I35" s="33"/>
    </row>
    <row r="36" spans="1:9" ht="18" customHeight="1">
      <c r="A36" s="24"/>
      <c r="B36" s="6"/>
      <c r="C36"/>
      <c r="D36" s="31" t="b">
        <f>IF(SUM(D33:D35)&gt;0,LARGE(D33:D35,1)+LARGE(D33:D35,2)+LARGE(D33:D35,3))</f>
        <v>0</v>
      </c>
      <c r="E36" s="31" t="b">
        <f>IF(SUM(E33:E35)&gt;0,LARGE(E33:E35,1)+LARGE(E33:E35,2)+LARGE(E33:E35,3))</f>
        <v>0</v>
      </c>
      <c r="F36" s="31">
        <f>IF(SUM(F33:F35)&gt;0,LARGE(F33:F35,1)+LARGE(F33:F35,2)+LARGE(F33:F35,3))</f>
        <v>30.85</v>
      </c>
      <c r="G36" s="31">
        <f>IF(SUM(G33:G35)&gt;0,LARGE(G33:G35,1)+LARGE(G33:G35,2)+LARGE(G33:G35,3))</f>
        <v>32.6</v>
      </c>
      <c r="H36" s="32">
        <f>SUM(D36:G36)</f>
        <v>63.45</v>
      </c>
      <c r="I36" s="33"/>
    </row>
    <row r="37" spans="1:9" ht="18" customHeight="1">
      <c r="A37" s="24" t="s">
        <v>10</v>
      </c>
      <c r="B37" s="36" t="s">
        <v>142</v>
      </c>
      <c r="C37"/>
      <c r="D37" s="29"/>
      <c r="E37" s="29"/>
      <c r="F37" s="29"/>
      <c r="G37" s="29"/>
      <c r="H37" s="30"/>
      <c r="I37" s="33"/>
    </row>
    <row r="38" spans="1:9" ht="18" customHeight="1">
      <c r="A38" s="24"/>
      <c r="B38" s="40" t="s">
        <v>193</v>
      </c>
      <c r="C38" s="41" t="s">
        <v>30</v>
      </c>
      <c r="D38" s="28"/>
      <c r="E38" s="28"/>
      <c r="F38" s="28">
        <f>11.5-1.8</f>
        <v>9.7</v>
      </c>
      <c r="G38" s="28">
        <v>10.8</v>
      </c>
      <c r="H38" s="30"/>
      <c r="I38" s="33"/>
    </row>
    <row r="39" spans="1:9" ht="18" customHeight="1">
      <c r="A39" s="24"/>
      <c r="B39" s="40" t="s">
        <v>74</v>
      </c>
      <c r="C39" s="41" t="s">
        <v>13</v>
      </c>
      <c r="D39" s="28"/>
      <c r="E39" s="28"/>
      <c r="F39" s="28">
        <f>11.5-3</f>
        <v>8.5</v>
      </c>
      <c r="G39" s="28">
        <v>10.1</v>
      </c>
      <c r="H39" s="30"/>
      <c r="I39" s="33"/>
    </row>
    <row r="40" spans="1:9" ht="18" customHeight="1">
      <c r="A40" s="24"/>
      <c r="B40" s="40" t="s">
        <v>188</v>
      </c>
      <c r="C40" s="41" t="s">
        <v>141</v>
      </c>
      <c r="D40" s="28"/>
      <c r="E40" s="28"/>
      <c r="F40" s="28">
        <f>11.5-1</f>
        <v>10.5</v>
      </c>
      <c r="G40" s="28">
        <v>11.2</v>
      </c>
      <c r="H40" s="30"/>
      <c r="I40" s="33"/>
    </row>
    <row r="41" spans="1:9" ht="18" customHeight="1">
      <c r="A41" s="24"/>
      <c r="B41" s="10" t="s">
        <v>189</v>
      </c>
      <c r="C41" s="10" t="s">
        <v>190</v>
      </c>
      <c r="D41" s="28"/>
      <c r="E41" s="28"/>
      <c r="F41" s="28">
        <f>12-2.1</f>
        <v>9.9</v>
      </c>
      <c r="G41" s="28">
        <v>10.9</v>
      </c>
      <c r="H41" s="30"/>
      <c r="I41" s="33"/>
    </row>
    <row r="42" spans="1:9" ht="16.5" customHeight="1">
      <c r="A42" s="24"/>
      <c r="B42" s="6"/>
      <c r="D42" s="31" t="b">
        <f>IF(SUM(D38:D41)&gt;0,LARGE(D38:D41,1)+LARGE(D38:D41,2)+LARGE(D38:D41,3))</f>
        <v>0</v>
      </c>
      <c r="E42" s="31" t="b">
        <f>IF(SUM(E38:E41)&gt;0,LARGE(E38:E41,1)+LARGE(E38:E41,2)+LARGE(E38:E41,3))</f>
        <v>0</v>
      </c>
      <c r="F42" s="31">
        <f>IF(SUM(F38:F41)&gt;0,LARGE(F38:F41,1)+LARGE(F38:F41,2)+LARGE(F38:F41,3))</f>
        <v>30.099999999999998</v>
      </c>
      <c r="G42" s="31">
        <f>IF(SUM(G38:G41)&gt;0,LARGE(G38:G41,1)+LARGE(G38:G41,2)+LARGE(G38:G41,3))</f>
        <v>32.900000000000006</v>
      </c>
      <c r="H42" s="32">
        <f>SUM(D42:G42)</f>
        <v>63</v>
      </c>
      <c r="I42" s="33"/>
    </row>
    <row r="43" spans="1:9" ht="69" customHeight="1">
      <c r="A43" s="24"/>
      <c r="B43" s="6"/>
      <c r="D43" s="31"/>
      <c r="E43" s="31"/>
      <c r="F43" s="31"/>
      <c r="G43" s="31"/>
      <c r="H43" s="32"/>
      <c r="I43" s="33"/>
    </row>
    <row r="44" spans="1:9" ht="18" customHeight="1">
      <c r="A44" s="24" t="s">
        <v>37</v>
      </c>
      <c r="B44" s="52" t="s">
        <v>34</v>
      </c>
      <c r="C44" s="49"/>
      <c r="D44" s="29"/>
      <c r="E44" s="29"/>
      <c r="F44" s="29"/>
      <c r="G44" s="29"/>
      <c r="H44" s="30"/>
      <c r="I44" s="33"/>
    </row>
    <row r="45" spans="1:9" ht="18" customHeight="1">
      <c r="A45" s="24"/>
      <c r="B45" s="41" t="s">
        <v>125</v>
      </c>
      <c r="C45" s="41" t="s">
        <v>126</v>
      </c>
      <c r="D45" s="28"/>
      <c r="E45" s="28"/>
      <c r="F45" s="28">
        <v>9.7</v>
      </c>
      <c r="G45" s="28">
        <v>11</v>
      </c>
      <c r="H45" s="30"/>
      <c r="I45" s="33"/>
    </row>
    <row r="46" spans="1:9" ht="18" customHeight="1">
      <c r="A46" s="24"/>
      <c r="B46" s="40" t="s">
        <v>124</v>
      </c>
      <c r="C46" s="41" t="s">
        <v>122</v>
      </c>
      <c r="D46" s="28"/>
      <c r="E46" s="28"/>
      <c r="F46" s="28">
        <v>10.05</v>
      </c>
      <c r="G46" s="28">
        <v>10.8</v>
      </c>
      <c r="H46" s="30"/>
      <c r="I46" s="33"/>
    </row>
    <row r="47" spans="1:13" ht="18" customHeight="1">
      <c r="A47" s="24"/>
      <c r="B47" s="41" t="s">
        <v>209</v>
      </c>
      <c r="C47" s="41" t="s">
        <v>43</v>
      </c>
      <c r="D47" s="28"/>
      <c r="E47" s="28"/>
      <c r="F47" s="28">
        <v>10.25</v>
      </c>
      <c r="G47" s="28">
        <v>10.8</v>
      </c>
      <c r="H47" s="30"/>
      <c r="I47" s="33"/>
      <c r="M47" s="39"/>
    </row>
    <row r="48" spans="1:13" ht="13.5" customHeight="1">
      <c r="A48" s="20"/>
      <c r="B48" s="41" t="s">
        <v>45</v>
      </c>
      <c r="C48" s="41" t="s">
        <v>210</v>
      </c>
      <c r="D48" s="28"/>
      <c r="E48" s="28"/>
      <c r="F48" s="28">
        <f>11.5-1.85</f>
        <v>9.65</v>
      </c>
      <c r="G48" s="28">
        <v>10.5</v>
      </c>
      <c r="H48" s="30"/>
      <c r="I48" s="33"/>
      <c r="M48" s="39"/>
    </row>
    <row r="49" spans="1:13" ht="18" customHeight="1">
      <c r="A49" s="24"/>
      <c r="B49" s="6"/>
      <c r="D49" s="31" t="b">
        <f>IF(SUM(D45:D48)&gt;0,LARGE(D45:D48,1)+LARGE(D45:D48,2)+LARGE(D45:D48,3))</f>
        <v>0</v>
      </c>
      <c r="E49" s="31" t="b">
        <f>IF(SUM(E45:E48)&gt;0,LARGE(E45:E48,1)+LARGE(E45:E48,2)+LARGE(E45:E48,3))</f>
        <v>0</v>
      </c>
      <c r="F49" s="31">
        <f>IF(SUM(F45:F48)&gt;0,LARGE(F45:F48,1)+LARGE(F45:F48,2)+LARGE(F45:F48,3))</f>
        <v>30</v>
      </c>
      <c r="G49" s="31">
        <f>IF(SUM(G45:G48)&gt;0,LARGE(G45:G48,1)+LARGE(G45:G48,2)+LARGE(G45:G48,3))</f>
        <v>32.6</v>
      </c>
      <c r="H49" s="32">
        <f>SUM(D49:G49)</f>
        <v>62.6</v>
      </c>
      <c r="I49" s="33"/>
      <c r="M49" s="39"/>
    </row>
    <row r="50" spans="1:13" ht="18" customHeight="1">
      <c r="A50" s="24" t="s">
        <v>220</v>
      </c>
      <c r="B50" s="36" t="s">
        <v>219</v>
      </c>
      <c r="C50"/>
      <c r="D50" s="29"/>
      <c r="E50" s="29"/>
      <c r="F50" s="29"/>
      <c r="G50" s="29"/>
      <c r="H50" s="30"/>
      <c r="I50" s="33"/>
      <c r="M50" s="39"/>
    </row>
    <row r="51" spans="1:13" ht="18" customHeight="1">
      <c r="A51" s="24"/>
      <c r="B51" s="40" t="s">
        <v>145</v>
      </c>
      <c r="C51" s="41" t="s">
        <v>32</v>
      </c>
      <c r="D51" s="28"/>
      <c r="E51" s="28"/>
      <c r="F51" s="28">
        <f>11.5-2.2</f>
        <v>9.3</v>
      </c>
      <c r="G51" s="28">
        <v>10.7</v>
      </c>
      <c r="H51" s="30"/>
      <c r="I51" s="33"/>
      <c r="M51" s="39"/>
    </row>
    <row r="52" spans="1:13" ht="18" customHeight="1">
      <c r="A52" s="24"/>
      <c r="B52" s="40" t="s">
        <v>147</v>
      </c>
      <c r="C52" s="41" t="s">
        <v>148</v>
      </c>
      <c r="D52" s="28"/>
      <c r="E52" s="28"/>
      <c r="F52" s="28">
        <f>11.5-2.4</f>
        <v>9.1</v>
      </c>
      <c r="G52" s="28">
        <v>10.9</v>
      </c>
      <c r="H52" s="30"/>
      <c r="I52" s="33"/>
      <c r="K52" s="49"/>
      <c r="L52" s="49"/>
      <c r="M52" s="39"/>
    </row>
    <row r="53" spans="1:13" ht="18" customHeight="1">
      <c r="A53" s="24"/>
      <c r="B53" s="40" t="s">
        <v>149</v>
      </c>
      <c r="C53" s="41" t="s">
        <v>19</v>
      </c>
      <c r="D53" s="28"/>
      <c r="E53" s="28"/>
      <c r="F53" s="28">
        <f>11.5-1.1</f>
        <v>10.4</v>
      </c>
      <c r="G53" s="28">
        <v>11.2</v>
      </c>
      <c r="H53" s="30"/>
      <c r="I53" s="33"/>
      <c r="M53" s="39"/>
    </row>
    <row r="54" spans="1:13" ht="18" customHeight="1">
      <c r="A54" s="20"/>
      <c r="B54" s="44"/>
      <c r="C54" s="10"/>
      <c r="D54" s="28"/>
      <c r="E54" s="28"/>
      <c r="F54" s="28"/>
      <c r="G54" s="28"/>
      <c r="H54" s="30"/>
      <c r="I54" s="33"/>
      <c r="M54" s="39"/>
    </row>
    <row r="55" spans="1:13" ht="18" customHeight="1">
      <c r="A55" s="24"/>
      <c r="B55" s="6"/>
      <c r="D55" s="31" t="b">
        <f>IF(SUM(D51:D54)&gt;0,LARGE(D51:D54,1)+LARGE(D51:D54,2)+LARGE(D51:D54,3))</f>
        <v>0</v>
      </c>
      <c r="E55" s="31" t="b">
        <f>IF(SUM(E51:E54)&gt;0,LARGE(E51:E54,1)+LARGE(E51:E54,2)+LARGE(E51:E54,3))</f>
        <v>0</v>
      </c>
      <c r="F55" s="31">
        <f>IF(SUM(F51:F54)&gt;0,LARGE(F51:F54,1)+LARGE(F51:F54,2)+LARGE(F51:F54,3))</f>
        <v>28.800000000000004</v>
      </c>
      <c r="G55" s="31">
        <f>IF(SUM(G51:G54)&gt;0,LARGE(G51:G54,1)+LARGE(G51:G54,2)+LARGE(G51:G54,3))</f>
        <v>32.8</v>
      </c>
      <c r="H55" s="32">
        <f>SUM(D55:G55)</f>
        <v>61.6</v>
      </c>
      <c r="I55" s="33"/>
      <c r="M55" s="39"/>
    </row>
    <row r="56" spans="1:13" ht="18" customHeight="1">
      <c r="A56" s="24" t="s">
        <v>221</v>
      </c>
      <c r="B56" s="36" t="s">
        <v>217</v>
      </c>
      <c r="C56"/>
      <c r="D56" s="29"/>
      <c r="E56" s="29"/>
      <c r="F56" s="29"/>
      <c r="G56" s="29"/>
      <c r="H56" s="30"/>
      <c r="I56" s="33"/>
      <c r="M56" s="39"/>
    </row>
    <row r="57" spans="1:13" ht="18" customHeight="1">
      <c r="A57" s="24"/>
      <c r="B57" s="40" t="s">
        <v>144</v>
      </c>
      <c r="C57" s="41" t="s">
        <v>135</v>
      </c>
      <c r="D57" s="28"/>
      <c r="E57" s="28"/>
      <c r="F57" s="28">
        <f>11.5-1.3</f>
        <v>10.2</v>
      </c>
      <c r="G57" s="28">
        <v>10.8</v>
      </c>
      <c r="H57" s="30"/>
      <c r="I57" s="33"/>
      <c r="M57" s="39"/>
    </row>
    <row r="58" spans="1:13" ht="18" customHeight="1">
      <c r="A58" s="24"/>
      <c r="B58" s="40" t="s">
        <v>146</v>
      </c>
      <c r="C58" s="41" t="s">
        <v>59</v>
      </c>
      <c r="D58" s="28"/>
      <c r="E58" s="28"/>
      <c r="F58" s="28">
        <f>11-1.2</f>
        <v>9.8</v>
      </c>
      <c r="G58" s="28">
        <v>10.5</v>
      </c>
      <c r="H58" s="30"/>
      <c r="I58" s="33"/>
      <c r="K58" s="39"/>
      <c r="L58" s="39"/>
      <c r="M58" s="39"/>
    </row>
    <row r="59" spans="1:13" ht="18" customHeight="1">
      <c r="A59" s="24"/>
      <c r="B59" s="40" t="s">
        <v>218</v>
      </c>
      <c r="C59" s="41" t="s">
        <v>152</v>
      </c>
      <c r="D59" s="28"/>
      <c r="E59" s="28"/>
      <c r="F59" s="28">
        <f>11.5-2.15</f>
        <v>9.35</v>
      </c>
      <c r="G59" s="28">
        <v>10.5</v>
      </c>
      <c r="H59" s="30"/>
      <c r="I59" s="33"/>
      <c r="M59" s="39"/>
    </row>
    <row r="60" spans="1:13" ht="18" customHeight="1">
      <c r="A60" s="20"/>
      <c r="B60" s="40"/>
      <c r="C60" s="41"/>
      <c r="D60" s="28"/>
      <c r="E60" s="28"/>
      <c r="F60" s="28"/>
      <c r="G60" s="28"/>
      <c r="H60" s="30"/>
      <c r="I60" s="33"/>
      <c r="M60" s="39"/>
    </row>
    <row r="61" spans="1:13" ht="18" customHeight="1">
      <c r="A61" s="24"/>
      <c r="B61" s="6"/>
      <c r="D61" s="31" t="b">
        <f>IF(SUM(D57:D60)&gt;0,LARGE(D57:D60,1)+LARGE(D57:D60,2)+LARGE(D57:D60,3))</f>
        <v>0</v>
      </c>
      <c r="E61" s="31" t="b">
        <f>IF(SUM(E57:E60)&gt;0,LARGE(E57:E60,1)+LARGE(E57:E60,2)+LARGE(E57:E60,3))</f>
        <v>0</v>
      </c>
      <c r="F61" s="31">
        <f>IF(SUM(F57:F60)&gt;0,LARGE(F57:F60,1)+LARGE(F57:F60,2)+LARGE(F57:F60,3))</f>
        <v>29.35</v>
      </c>
      <c r="G61" s="31">
        <f>IF(SUM(G57:G60)&gt;0,LARGE(G57:G60,1)+LARGE(G57:G60,2)+LARGE(G57:G60,3))</f>
        <v>31.8</v>
      </c>
      <c r="H61" s="32">
        <f>SUM(D61:G61)</f>
        <v>61.150000000000006</v>
      </c>
      <c r="I61" s="33"/>
      <c r="M61" s="39"/>
    </row>
    <row r="62" spans="1:13" ht="18" customHeight="1">
      <c r="A62" s="24" t="s">
        <v>222</v>
      </c>
      <c r="B62" s="52" t="s">
        <v>153</v>
      </c>
      <c r="C62" s="49"/>
      <c r="D62" s="29"/>
      <c r="E62" s="29"/>
      <c r="F62" s="29"/>
      <c r="G62" s="29"/>
      <c r="H62" s="30"/>
      <c r="I62" s="33"/>
      <c r="M62" s="39"/>
    </row>
    <row r="63" spans="1:13" ht="18" customHeight="1">
      <c r="A63" s="24"/>
      <c r="B63" s="41" t="s">
        <v>169</v>
      </c>
      <c r="C63" s="41" t="s">
        <v>13</v>
      </c>
      <c r="D63" s="28"/>
      <c r="E63" s="28"/>
      <c r="F63" s="28">
        <v>9.8</v>
      </c>
      <c r="G63" s="28">
        <v>10.2</v>
      </c>
      <c r="H63" s="30"/>
      <c r="I63" s="33"/>
      <c r="M63" s="39"/>
    </row>
    <row r="64" spans="1:13" ht="18" customHeight="1">
      <c r="A64" s="24"/>
      <c r="B64" s="41" t="s">
        <v>28</v>
      </c>
      <c r="C64" s="41" t="s">
        <v>170</v>
      </c>
      <c r="D64" s="28"/>
      <c r="E64" s="28"/>
      <c r="F64" s="28">
        <f>11.5-1.15</f>
        <v>10.35</v>
      </c>
      <c r="G64" s="28">
        <v>10.8</v>
      </c>
      <c r="H64" s="30"/>
      <c r="I64" s="33"/>
      <c r="K64" s="39"/>
      <c r="L64" s="39"/>
      <c r="M64" s="39"/>
    </row>
    <row r="65" spans="1:13" ht="18" customHeight="1">
      <c r="A65" s="24"/>
      <c r="B65" s="41" t="s">
        <v>171</v>
      </c>
      <c r="C65" s="41" t="s">
        <v>14</v>
      </c>
      <c r="D65" s="28"/>
      <c r="E65" s="28"/>
      <c r="F65" s="28">
        <f>11.5-2.2</f>
        <v>9.3</v>
      </c>
      <c r="G65" s="28">
        <v>10.3</v>
      </c>
      <c r="H65" s="30"/>
      <c r="I65" s="33"/>
      <c r="K65" s="39"/>
      <c r="L65" s="39"/>
      <c r="M65" s="39"/>
    </row>
    <row r="66" spans="1:13" ht="18" customHeight="1">
      <c r="A66" s="20"/>
      <c r="B66" s="44"/>
      <c r="C66" s="10"/>
      <c r="D66" s="28"/>
      <c r="E66" s="28"/>
      <c r="F66" s="28"/>
      <c r="G66" s="28"/>
      <c r="H66" s="30"/>
      <c r="I66" s="33"/>
      <c r="M66" s="39"/>
    </row>
    <row r="67" spans="1:13" ht="18" customHeight="1">
      <c r="A67" s="24"/>
      <c r="B67" s="6"/>
      <c r="D67" s="31" t="b">
        <f>IF(SUM(D63:D66)&gt;0,LARGE(D63:D66,1)+LARGE(D63:D66,2)+LARGE(D63:D66,3))</f>
        <v>0</v>
      </c>
      <c r="E67" s="31" t="b">
        <f>IF(SUM(E63:E66)&gt;0,LARGE(E63:E66,1)+LARGE(E63:E66,2)+LARGE(E63:E66,3))</f>
        <v>0</v>
      </c>
      <c r="F67" s="31">
        <f>IF(SUM(F63:F66)&gt;0,LARGE(F63:F66,1)+LARGE(F63:F66,2)+LARGE(F63:F66,3))</f>
        <v>29.45</v>
      </c>
      <c r="G67" s="31">
        <f>IF(SUM(G63:G66)&gt;0,LARGE(G63:G66,1)+LARGE(G63:G66,2)+LARGE(G63:G66,3))</f>
        <v>31.3</v>
      </c>
      <c r="H67" s="32">
        <f>SUM(D67:G67)</f>
        <v>60.75</v>
      </c>
      <c r="I67" s="33"/>
      <c r="M67" s="39"/>
    </row>
    <row r="68" spans="1:13" ht="18" customHeight="1">
      <c r="A68" s="24" t="s">
        <v>223</v>
      </c>
      <c r="B68" s="52" t="s">
        <v>205</v>
      </c>
      <c r="C68" s="49"/>
      <c r="D68" s="29"/>
      <c r="E68" s="29"/>
      <c r="F68" s="29"/>
      <c r="G68" s="29"/>
      <c r="H68" s="30"/>
      <c r="I68" s="33"/>
      <c r="M68" s="39"/>
    </row>
    <row r="69" spans="1:13" ht="18" customHeight="1">
      <c r="A69" s="24"/>
      <c r="B69" s="41" t="s">
        <v>79</v>
      </c>
      <c r="C69" s="41" t="s">
        <v>19</v>
      </c>
      <c r="D69" s="28"/>
      <c r="E69" s="28"/>
      <c r="F69" s="28">
        <v>9.5</v>
      </c>
      <c r="G69" s="28">
        <v>10</v>
      </c>
      <c r="H69" s="30"/>
      <c r="I69" s="33"/>
      <c r="M69" s="39"/>
    </row>
    <row r="70" spans="1:13" ht="18" customHeight="1">
      <c r="A70" s="24"/>
      <c r="B70" s="41" t="s">
        <v>225</v>
      </c>
      <c r="C70" s="41" t="s">
        <v>157</v>
      </c>
      <c r="D70" s="28"/>
      <c r="E70" s="28"/>
      <c r="F70" s="28">
        <f>11.5-3</f>
        <v>8.5</v>
      </c>
      <c r="G70" s="28">
        <v>10.5</v>
      </c>
      <c r="H70" s="30"/>
      <c r="I70" s="33"/>
      <c r="M70" s="39"/>
    </row>
    <row r="71" spans="1:13" ht="18" customHeight="1">
      <c r="A71" s="24"/>
      <c r="B71" s="41" t="s">
        <v>196</v>
      </c>
      <c r="C71" s="41" t="s">
        <v>198</v>
      </c>
      <c r="D71" s="28"/>
      <c r="E71" s="28"/>
      <c r="F71" s="28">
        <f>11.5-2.9</f>
        <v>8.6</v>
      </c>
      <c r="G71" s="28">
        <v>10</v>
      </c>
      <c r="H71" s="30"/>
      <c r="I71" s="33"/>
      <c r="K71" s="39"/>
      <c r="L71" s="39"/>
      <c r="M71" s="39"/>
    </row>
    <row r="72" spans="1:13" ht="18" customHeight="1">
      <c r="A72" s="20"/>
      <c r="B72" s="41" t="s">
        <v>197</v>
      </c>
      <c r="C72" s="41" t="s">
        <v>27</v>
      </c>
      <c r="D72" s="28"/>
      <c r="E72" s="28"/>
      <c r="F72" s="28">
        <v>9.9</v>
      </c>
      <c r="G72" s="28">
        <v>11</v>
      </c>
      <c r="H72" s="30"/>
      <c r="I72" s="33"/>
      <c r="M72" s="39"/>
    </row>
    <row r="73" spans="1:13" ht="18" customHeight="1">
      <c r="A73" s="24"/>
      <c r="B73" s="6"/>
      <c r="D73" s="31" t="b">
        <f>IF(SUM(D69:D72)&gt;0,LARGE(D69:D72,1)+LARGE(D69:D72,2)+LARGE(D69:D72,3))</f>
        <v>0</v>
      </c>
      <c r="E73" s="31" t="b">
        <f>IF(SUM(E69:E72)&gt;0,LARGE(E69:E72,1)+LARGE(E69:E72,2)+LARGE(E69:E72,3))</f>
        <v>0</v>
      </c>
      <c r="F73" s="31">
        <f>IF(SUM(F69:F72)&gt;0,LARGE(F69:F72,1)+LARGE(F69:F72,2)+LARGE(F69:F72,3))</f>
        <v>28</v>
      </c>
      <c r="G73" s="31">
        <f>IF(SUM(G69:G72)&gt;0,LARGE(G69:G72,1)+LARGE(G69:G72,2)+LARGE(G69:G72,3))</f>
        <v>31.5</v>
      </c>
      <c r="H73" s="32">
        <f>SUM(D73:G73)</f>
        <v>59.5</v>
      </c>
      <c r="I73" s="33"/>
      <c r="M73" s="39"/>
    </row>
    <row r="74" spans="1:13" ht="18" customHeight="1">
      <c r="A74" s="24" t="s">
        <v>224</v>
      </c>
      <c r="B74" s="52" t="s">
        <v>68</v>
      </c>
      <c r="C74" s="49"/>
      <c r="D74" s="29"/>
      <c r="E74" s="29"/>
      <c r="F74" s="29"/>
      <c r="G74" s="29"/>
      <c r="H74" s="30"/>
      <c r="I74" s="33"/>
      <c r="M74" s="39"/>
    </row>
    <row r="75" spans="1:13" ht="18" customHeight="1">
      <c r="A75" s="24"/>
      <c r="B75" s="41" t="s">
        <v>206</v>
      </c>
      <c r="C75" s="41" t="s">
        <v>184</v>
      </c>
      <c r="D75" s="28"/>
      <c r="E75" s="28"/>
      <c r="F75" s="28">
        <f>11-1.8</f>
        <v>9.2</v>
      </c>
      <c r="G75" s="28">
        <v>10.8</v>
      </c>
      <c r="H75" s="30"/>
      <c r="I75" s="33"/>
      <c r="M75" s="39"/>
    </row>
    <row r="76" spans="1:13" ht="18" customHeight="1">
      <c r="A76" s="24"/>
      <c r="B76" s="41" t="s">
        <v>207</v>
      </c>
      <c r="C76" s="41" t="s">
        <v>127</v>
      </c>
      <c r="D76" s="28"/>
      <c r="E76" s="28"/>
      <c r="F76" s="28">
        <f>11.5-1.95</f>
        <v>9.55</v>
      </c>
      <c r="G76" s="28">
        <v>10.5</v>
      </c>
      <c r="H76" s="30"/>
      <c r="I76" s="33"/>
      <c r="M76" s="39"/>
    </row>
    <row r="77" spans="1:13" ht="18" customHeight="1">
      <c r="A77" s="24"/>
      <c r="B77" s="41" t="s">
        <v>208</v>
      </c>
      <c r="C77" s="41" t="s">
        <v>93</v>
      </c>
      <c r="D77" s="28"/>
      <c r="E77" s="28"/>
      <c r="F77" s="28">
        <f>11.5-2.8</f>
        <v>8.7</v>
      </c>
      <c r="G77" s="28">
        <v>10.7</v>
      </c>
      <c r="H77" s="30"/>
      <c r="I77" s="33"/>
      <c r="K77" s="39"/>
      <c r="L77" s="39"/>
      <c r="M77" s="39"/>
    </row>
    <row r="78" spans="1:13" ht="18" customHeight="1">
      <c r="A78" s="24"/>
      <c r="B78" s="6"/>
      <c r="D78" s="31" t="b">
        <f>IF(SUM(D75:D77)&gt;0,LARGE(D75:D77,1)+LARGE(D75:D77,2)+LARGE(D75:D77,3))</f>
        <v>0</v>
      </c>
      <c r="E78" s="31" t="b">
        <f>IF(SUM(E75:E77)&gt;0,LARGE(E75:E77,1)+LARGE(E75:E77,2)+LARGE(E75:E77,3))</f>
        <v>0</v>
      </c>
      <c r="F78" s="31">
        <f>IF(SUM(F75:F77)&gt;0,LARGE(F75:F77,1)+LARGE(F75:F77,2)+LARGE(F75:F77,3))</f>
        <v>27.45</v>
      </c>
      <c r="G78" s="31">
        <f>IF(SUM(G75:G77)&gt;0,LARGE(G75:G77,1)+LARGE(G75:G77,2)+LARGE(G75:G77,3))</f>
        <v>32</v>
      </c>
      <c r="H78" s="32">
        <f>SUM(D78:G78)</f>
        <v>59.45</v>
      </c>
      <c r="I78" s="33"/>
      <c r="M78" s="39"/>
    </row>
    <row r="79" ht="18" customHeight="1">
      <c r="M79" s="39"/>
    </row>
    <row r="80" ht="18" customHeight="1">
      <c r="M80" s="39"/>
    </row>
    <row r="81" ht="18" customHeight="1"/>
    <row r="82" ht="18" customHeight="1"/>
    <row r="83" ht="18" customHeight="1"/>
    <row r="84" ht="18" customHeight="1"/>
  </sheetData>
  <sheetProtection/>
  <mergeCells count="3">
    <mergeCell ref="A1:H1"/>
    <mergeCell ref="A3:H3"/>
    <mergeCell ref="A5:H5"/>
  </mergeCells>
  <printOptions/>
  <pageMargins left="0.88" right="0.08" top="0.38" bottom="0.13" header="0.17" footer="0.1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3">
      <selection activeCell="A18" sqref="A18"/>
    </sheetView>
  </sheetViews>
  <sheetFormatPr defaultColWidth="9.00390625" defaultRowHeight="12.75"/>
  <cols>
    <col min="1" max="1" width="9.125" style="7" customWidth="1"/>
    <col min="2" max="2" width="3.75390625" style="6" customWidth="1"/>
    <col min="3" max="3" width="13.625" style="17" customWidth="1"/>
    <col min="4" max="4" width="13.25390625" style="7" customWidth="1"/>
    <col min="5" max="5" width="12.625" style="7" customWidth="1"/>
    <col min="6" max="6" width="12.625" style="12" customWidth="1"/>
    <col min="7" max="7" width="15.625" style="6" customWidth="1"/>
    <col min="8" max="16384" width="9.125" style="7" customWidth="1"/>
  </cols>
  <sheetData>
    <row r="1" spans="1:8" ht="18">
      <c r="A1" s="195" t="s">
        <v>200</v>
      </c>
      <c r="B1" s="195"/>
      <c r="C1" s="195"/>
      <c r="D1" s="195"/>
      <c r="E1" s="195"/>
      <c r="F1" s="195"/>
      <c r="G1" s="195"/>
      <c r="H1" s="195"/>
    </row>
    <row r="2" spans="1:8" ht="15.75">
      <c r="A2" s="2"/>
      <c r="B2" s="16"/>
      <c r="C2" s="3"/>
      <c r="D2" s="4"/>
      <c r="E2" s="4"/>
      <c r="F2" s="6"/>
      <c r="G2" s="7"/>
      <c r="H2" s="12"/>
    </row>
    <row r="3" spans="1:8" ht="15.75" customHeight="1">
      <c r="A3" s="195" t="s">
        <v>201</v>
      </c>
      <c r="B3" s="195"/>
      <c r="C3" s="195"/>
      <c r="D3" s="195"/>
      <c r="E3" s="195"/>
      <c r="F3" s="195"/>
      <c r="G3" s="195"/>
      <c r="H3" s="195"/>
    </row>
    <row r="4" spans="2:7" ht="15.75">
      <c r="B4" s="1"/>
      <c r="C4" s="16"/>
      <c r="D4" s="3"/>
      <c r="E4" s="4"/>
      <c r="F4" s="11"/>
      <c r="G4" s="5"/>
    </row>
    <row r="5" spans="2:7" ht="15.75">
      <c r="B5" s="196" t="s">
        <v>203</v>
      </c>
      <c r="C5" s="196"/>
      <c r="D5" s="196"/>
      <c r="E5" s="196"/>
      <c r="F5" s="196"/>
      <c r="G5" s="196"/>
    </row>
    <row r="6" spans="2:7" ht="15">
      <c r="B6" s="45"/>
      <c r="C6"/>
      <c r="D6" s="21"/>
      <c r="E6"/>
      <c r="F6"/>
      <c r="G6" s="7"/>
    </row>
    <row r="7" spans="2:7" ht="30.75" customHeight="1">
      <c r="B7" s="45"/>
      <c r="C7" s="23"/>
      <c r="D7" s="23"/>
      <c r="E7" s="21"/>
      <c r="F7" s="21"/>
      <c r="G7" s="22" t="s">
        <v>4</v>
      </c>
    </row>
    <row r="8" spans="2:8" ht="6" customHeight="1">
      <c r="B8" s="45"/>
      <c r="C8" s="37"/>
      <c r="D8" s="23"/>
      <c r="E8" s="29"/>
      <c r="F8" s="29"/>
      <c r="G8" s="30"/>
      <c r="H8" s="33"/>
    </row>
    <row r="9" spans="2:8" ht="18" customHeight="1">
      <c r="B9" s="46" t="s">
        <v>5</v>
      </c>
      <c r="C9" s="36" t="s">
        <v>18</v>
      </c>
      <c r="D9"/>
      <c r="E9" s="29"/>
      <c r="F9" s="29"/>
      <c r="G9" s="30"/>
      <c r="H9" s="33"/>
    </row>
    <row r="10" spans="2:8" ht="18" customHeight="1">
      <c r="B10" s="46"/>
      <c r="C10" s="41" t="s">
        <v>52</v>
      </c>
      <c r="D10" s="41" t="s">
        <v>48</v>
      </c>
      <c r="E10" s="28">
        <v>10.4</v>
      </c>
      <c r="F10" s="28">
        <v>11.7</v>
      </c>
      <c r="G10" s="30"/>
      <c r="H10" s="33"/>
    </row>
    <row r="11" spans="2:8" ht="18" customHeight="1">
      <c r="B11" s="46"/>
      <c r="C11" s="40" t="s">
        <v>35</v>
      </c>
      <c r="D11" s="41" t="s">
        <v>48</v>
      </c>
      <c r="E11" s="28">
        <v>10</v>
      </c>
      <c r="F11" s="28">
        <v>11.85</v>
      </c>
      <c r="G11" s="30"/>
      <c r="H11" s="33"/>
    </row>
    <row r="12" spans="2:8" ht="18" customHeight="1">
      <c r="B12" s="46"/>
      <c r="C12" s="40" t="s">
        <v>53</v>
      </c>
      <c r="D12" s="41" t="s">
        <v>32</v>
      </c>
      <c r="E12" s="28">
        <v>11.4</v>
      </c>
      <c r="F12" s="28">
        <v>12</v>
      </c>
      <c r="G12" s="30"/>
      <c r="H12" s="33"/>
    </row>
    <row r="13" spans="2:8" ht="18" customHeight="1">
      <c r="B13" s="46"/>
      <c r="C13" s="40" t="s">
        <v>54</v>
      </c>
      <c r="D13" s="41" t="s">
        <v>55</v>
      </c>
      <c r="E13" s="28">
        <v>11.8</v>
      </c>
      <c r="F13" s="28">
        <v>11.1</v>
      </c>
      <c r="G13" s="30"/>
      <c r="H13" s="33"/>
    </row>
    <row r="14" spans="2:8" ht="18" customHeight="1">
      <c r="B14" s="46"/>
      <c r="C14" s="6"/>
      <c r="D14"/>
      <c r="E14" s="31">
        <f>IF(SUM(E10:E13)&gt;0,LARGE(E10:E13,1)+LARGE(E10:E13,2)+LARGE(E10:E13,3))</f>
        <v>33.6</v>
      </c>
      <c r="F14" s="31">
        <f>IF(SUM(F10:F13)&gt;0,LARGE(F10:F13,1)+LARGE(F10:F13,2)+LARGE(F10:F13,3))</f>
        <v>35.55</v>
      </c>
      <c r="G14" s="32">
        <f>SUM(E14:F14)</f>
        <v>69.15</v>
      </c>
      <c r="H14" s="33"/>
    </row>
    <row r="15" spans="2:8" ht="9.75" customHeight="1">
      <c r="B15" s="46"/>
      <c r="C15" s="7"/>
      <c r="E15" s="29"/>
      <c r="F15" s="29"/>
      <c r="G15" s="30"/>
      <c r="H15" s="33"/>
    </row>
    <row r="16" spans="2:8" ht="18" customHeight="1">
      <c r="B16" s="46" t="s">
        <v>6</v>
      </c>
      <c r="C16" s="47" t="s">
        <v>38</v>
      </c>
      <c r="D16" s="39"/>
      <c r="E16" s="29"/>
      <c r="F16" s="29"/>
      <c r="G16" s="30"/>
      <c r="H16" s="33"/>
    </row>
    <row r="17" spans="2:8" ht="18" customHeight="1">
      <c r="B17" s="46"/>
      <c r="C17" s="41" t="s">
        <v>195</v>
      </c>
      <c r="D17" s="41" t="s">
        <v>66</v>
      </c>
      <c r="E17" s="28">
        <v>11.3</v>
      </c>
      <c r="F17" s="28">
        <v>11.4</v>
      </c>
      <c r="G17" s="30"/>
      <c r="H17" s="33"/>
    </row>
    <row r="18" spans="2:8" ht="18" customHeight="1">
      <c r="B18" s="46"/>
      <c r="C18" s="41" t="s">
        <v>70</v>
      </c>
      <c r="D18" s="41" t="s">
        <v>14</v>
      </c>
      <c r="E18" s="28">
        <v>11.2</v>
      </c>
      <c r="F18" s="28">
        <v>10.45</v>
      </c>
      <c r="G18" s="30"/>
      <c r="H18" s="33"/>
    </row>
    <row r="19" spans="2:8" ht="18" customHeight="1">
      <c r="B19" s="46"/>
      <c r="C19" s="41" t="s">
        <v>79</v>
      </c>
      <c r="D19" s="41" t="s">
        <v>22</v>
      </c>
      <c r="E19" s="28">
        <v>11.25</v>
      </c>
      <c r="F19" s="28">
        <v>10.7</v>
      </c>
      <c r="G19" s="30"/>
      <c r="H19" s="33"/>
    </row>
    <row r="20" spans="2:8" ht="18" customHeight="1">
      <c r="B20" s="46"/>
      <c r="C20" s="41" t="s">
        <v>81</v>
      </c>
      <c r="D20" s="41" t="s">
        <v>36</v>
      </c>
      <c r="E20" s="28">
        <v>8.6</v>
      </c>
      <c r="F20" s="28">
        <v>9.85</v>
      </c>
      <c r="G20" s="30"/>
      <c r="H20" s="33"/>
    </row>
    <row r="21" spans="2:8" ht="18" customHeight="1">
      <c r="B21" s="46"/>
      <c r="C21" s="39"/>
      <c r="D21" s="39"/>
      <c r="E21" s="31">
        <f>IF(SUM(E17:E20)&gt;0,LARGE(E17:E20,1)+LARGE(E17:E20,2)+LARGE(E17:E20,3))</f>
        <v>33.75</v>
      </c>
      <c r="F21" s="31">
        <f>IF(SUM(F17:F20)&gt;0,LARGE(F17:F20,1)+LARGE(F17:F20,2)+LARGE(F17:F20,3))</f>
        <v>32.55</v>
      </c>
      <c r="G21" s="32">
        <f>SUM(E21:F21)</f>
        <v>66.3</v>
      </c>
      <c r="H21" s="33"/>
    </row>
    <row r="22" spans="2:8" ht="18" customHeight="1">
      <c r="B22" s="46"/>
      <c r="C22" s="6"/>
      <c r="E22" s="31"/>
      <c r="F22" s="31"/>
      <c r="G22" s="32"/>
      <c r="H22" s="33"/>
    </row>
    <row r="23" spans="2:8" ht="18" customHeight="1">
      <c r="B23" s="46" t="s">
        <v>7</v>
      </c>
      <c r="C23" s="47" t="s">
        <v>39</v>
      </c>
      <c r="D23"/>
      <c r="E23" s="29"/>
      <c r="F23" s="29"/>
      <c r="G23" s="30"/>
      <c r="H23" s="33"/>
    </row>
    <row r="24" spans="2:8" ht="18" customHeight="1">
      <c r="B24" s="46"/>
      <c r="C24" s="41" t="s">
        <v>57</v>
      </c>
      <c r="D24" s="41" t="s">
        <v>58</v>
      </c>
      <c r="E24" s="28">
        <v>9.65</v>
      </c>
      <c r="F24" s="28">
        <v>11.5</v>
      </c>
      <c r="G24" s="30"/>
      <c r="H24" s="33"/>
    </row>
    <row r="25" spans="2:8" ht="18" customHeight="1">
      <c r="B25" s="46"/>
      <c r="C25" s="41" t="s">
        <v>57</v>
      </c>
      <c r="D25" s="41" t="s">
        <v>140</v>
      </c>
      <c r="E25" s="28">
        <v>10.4</v>
      </c>
      <c r="F25" s="28">
        <v>11.1</v>
      </c>
      <c r="G25" s="30"/>
      <c r="H25" s="33"/>
    </row>
    <row r="26" spans="2:8" ht="18" customHeight="1">
      <c r="B26" s="46"/>
      <c r="C26" s="41" t="s">
        <v>56</v>
      </c>
      <c r="D26" s="41" t="s">
        <v>26</v>
      </c>
      <c r="E26" s="28">
        <v>10.55</v>
      </c>
      <c r="F26" s="28">
        <v>11.2</v>
      </c>
      <c r="G26" s="30"/>
      <c r="H26" s="33"/>
    </row>
    <row r="27" spans="2:8" ht="18" customHeight="1">
      <c r="B27" s="46"/>
      <c r="C27" s="41" t="s">
        <v>121</v>
      </c>
      <c r="D27" s="41" t="s">
        <v>26</v>
      </c>
      <c r="E27" s="28">
        <v>10.25</v>
      </c>
      <c r="F27" s="28">
        <v>11.8</v>
      </c>
      <c r="G27" s="30"/>
      <c r="H27" s="33"/>
    </row>
    <row r="28" spans="2:8" ht="18" customHeight="1">
      <c r="B28" s="46"/>
      <c r="C28" s="6"/>
      <c r="E28" s="31">
        <f>IF(SUM(E24:E27)&gt;0,LARGE(E24:E27,1)+LARGE(E24:E27,2)+LARGE(E24:E27,3))</f>
        <v>31.200000000000003</v>
      </c>
      <c r="F28" s="31">
        <f>IF(SUM(F24:F27)&gt;0,LARGE(F24:F27,1)+LARGE(F24:F27,2)+LARGE(F24:F27,3))</f>
        <v>34.5</v>
      </c>
      <c r="G28" s="32">
        <f>SUM(E28:F28)</f>
        <v>65.7</v>
      </c>
      <c r="H28" s="33"/>
    </row>
    <row r="29" spans="2:8" ht="18" customHeight="1">
      <c r="B29" s="46"/>
      <c r="C29" s="6"/>
      <c r="D29"/>
      <c r="E29" s="31"/>
      <c r="F29" s="31"/>
      <c r="G29" s="32"/>
      <c r="H29" s="33"/>
    </row>
    <row r="30" spans="2:8" ht="18" customHeight="1">
      <c r="B30" s="46" t="s">
        <v>8</v>
      </c>
      <c r="C30" s="36" t="s">
        <v>17</v>
      </c>
      <c r="D30"/>
      <c r="E30" s="29"/>
      <c r="F30" s="29"/>
      <c r="G30" s="30"/>
      <c r="H30" s="33"/>
    </row>
    <row r="31" spans="2:8" ht="18" customHeight="1">
      <c r="B31" s="46"/>
      <c r="C31" s="40" t="s">
        <v>117</v>
      </c>
      <c r="D31" s="41" t="s">
        <v>118</v>
      </c>
      <c r="E31" s="28">
        <v>10.7</v>
      </c>
      <c r="F31" s="28">
        <v>10.85</v>
      </c>
      <c r="G31" s="30"/>
      <c r="H31" s="33"/>
    </row>
    <row r="32" spans="2:8" ht="18" customHeight="1">
      <c r="B32" s="46"/>
      <c r="C32" s="40" t="s">
        <v>51</v>
      </c>
      <c r="D32" s="41" t="s">
        <v>26</v>
      </c>
      <c r="E32" s="28">
        <v>10.5</v>
      </c>
      <c r="F32" s="28">
        <v>10.6</v>
      </c>
      <c r="G32" s="30"/>
      <c r="H32" s="33"/>
    </row>
    <row r="33" spans="2:8" ht="18" customHeight="1">
      <c r="B33" s="46"/>
      <c r="C33" s="40" t="s">
        <v>119</v>
      </c>
      <c r="D33" s="41" t="s">
        <v>21</v>
      </c>
      <c r="E33" s="28">
        <v>9.6</v>
      </c>
      <c r="F33" s="28">
        <v>11.6</v>
      </c>
      <c r="G33" s="30"/>
      <c r="H33" s="33"/>
    </row>
    <row r="34" spans="2:8" ht="18" customHeight="1">
      <c r="B34" s="46"/>
      <c r="C34" s="42" t="s">
        <v>33</v>
      </c>
      <c r="D34" s="41" t="s">
        <v>16</v>
      </c>
      <c r="E34" s="28">
        <v>10.55</v>
      </c>
      <c r="F34" s="28">
        <v>10.7</v>
      </c>
      <c r="G34" s="30"/>
      <c r="H34" s="33"/>
    </row>
    <row r="35" spans="2:8" ht="18" customHeight="1">
      <c r="B35" s="46"/>
      <c r="C35" s="6"/>
      <c r="D35"/>
      <c r="E35" s="31">
        <f>IF(SUM(E31:E34)&gt;0,LARGE(E31:E34,1)+LARGE(E31:E34,2)+LARGE(E31:E34,3))</f>
        <v>31.75</v>
      </c>
      <c r="F35" s="31">
        <f>IF(SUM(F31:F34)&gt;0,LARGE(F31:F34,1)+LARGE(F31:F34,2)+LARGE(F31:F34,3))</f>
        <v>33.15</v>
      </c>
      <c r="G35" s="32">
        <f>SUM(E35:F35)</f>
        <v>64.9</v>
      </c>
      <c r="H35" s="33"/>
    </row>
    <row r="36" spans="2:8" ht="18" customHeight="1">
      <c r="B36" s="46"/>
      <c r="C36" s="6"/>
      <c r="D36"/>
      <c r="E36" s="29"/>
      <c r="F36" s="29"/>
      <c r="G36" s="30"/>
      <c r="H36" s="33"/>
    </row>
    <row r="37" spans="2:8" ht="18" customHeight="1">
      <c r="B37" s="46" t="s">
        <v>9</v>
      </c>
      <c r="C37" s="36" t="s">
        <v>41</v>
      </c>
      <c r="D37"/>
      <c r="E37" s="29"/>
      <c r="F37" s="29"/>
      <c r="G37" s="30"/>
      <c r="H37" s="33"/>
    </row>
    <row r="38" spans="2:8" ht="18" customHeight="1">
      <c r="B38" s="46"/>
      <c r="C38" s="41" t="s">
        <v>165</v>
      </c>
      <c r="D38" s="41" t="s">
        <v>133</v>
      </c>
      <c r="E38" s="28">
        <v>10.75</v>
      </c>
      <c r="F38" s="28">
        <v>10.75</v>
      </c>
      <c r="G38" s="30"/>
      <c r="H38" s="33"/>
    </row>
    <row r="39" spans="2:8" ht="18" customHeight="1">
      <c r="B39" s="46"/>
      <c r="C39" s="41" t="s">
        <v>166</v>
      </c>
      <c r="D39" s="41" t="s">
        <v>152</v>
      </c>
      <c r="E39" s="28">
        <v>10.05</v>
      </c>
      <c r="F39" s="28">
        <v>9.45</v>
      </c>
      <c r="G39" s="30"/>
      <c r="H39" s="33"/>
    </row>
    <row r="40" spans="2:8" ht="18" customHeight="1">
      <c r="B40" s="46"/>
      <c r="C40" s="41" t="s">
        <v>167</v>
      </c>
      <c r="D40" s="41" t="s">
        <v>168</v>
      </c>
      <c r="E40" s="28">
        <v>10.7</v>
      </c>
      <c r="F40" s="28">
        <v>9.7</v>
      </c>
      <c r="G40" s="30"/>
      <c r="H40" s="33"/>
    </row>
    <row r="41" spans="2:8" ht="18" customHeight="1">
      <c r="B41" s="46"/>
      <c r="C41" s="35"/>
      <c r="D41" s="10"/>
      <c r="E41" s="28"/>
      <c r="F41" s="28"/>
      <c r="G41" s="30"/>
      <c r="H41" s="33"/>
    </row>
    <row r="42" spans="2:8" ht="18" customHeight="1">
      <c r="B42" s="46"/>
      <c r="C42" s="6"/>
      <c r="D42"/>
      <c r="E42" s="31">
        <f>IF(SUM(E38:E41)&gt;0,LARGE(E38:E41,1)+LARGE(E38:E41,2)+LARGE(E38:E41,3))</f>
        <v>31.5</v>
      </c>
      <c r="F42" s="31">
        <f>IF(SUM(F38:F41)&gt;0,LARGE(F38:F41,1)+LARGE(F38:F41,2)+LARGE(F38:F41,3))</f>
        <v>29.9</v>
      </c>
      <c r="G42" s="32">
        <f>SUM(E42:F42)</f>
        <v>61.4</v>
      </c>
      <c r="H42" s="33"/>
    </row>
    <row r="43" spans="2:8" ht="86.25" customHeight="1">
      <c r="B43" s="45"/>
      <c r="C43" s="6"/>
      <c r="D43"/>
      <c r="E43" s="31"/>
      <c r="F43" s="31"/>
      <c r="G43" s="32"/>
      <c r="H43" s="33"/>
    </row>
    <row r="44" spans="2:8" ht="18" customHeight="1">
      <c r="B44" s="46" t="s">
        <v>10</v>
      </c>
      <c r="C44" s="36" t="s">
        <v>29</v>
      </c>
      <c r="D44"/>
      <c r="E44" s="29"/>
      <c r="F44" s="29"/>
      <c r="G44" s="30"/>
      <c r="H44" s="33"/>
    </row>
    <row r="45" spans="2:8" ht="18" customHeight="1">
      <c r="B45" s="46"/>
      <c r="C45" s="41" t="s">
        <v>131</v>
      </c>
      <c r="D45" s="41" t="s">
        <v>48</v>
      </c>
      <c r="E45" s="28">
        <v>10.8</v>
      </c>
      <c r="F45" s="28">
        <v>10.65</v>
      </c>
      <c r="G45" s="30"/>
      <c r="H45" s="33"/>
    </row>
    <row r="46" spans="2:8" ht="18" customHeight="1">
      <c r="B46" s="46"/>
      <c r="C46" s="41" t="s">
        <v>132</v>
      </c>
      <c r="D46" s="41" t="s">
        <v>133</v>
      </c>
      <c r="E46" s="28">
        <v>9.55</v>
      </c>
      <c r="F46" s="28">
        <v>9.95</v>
      </c>
      <c r="G46" s="30"/>
      <c r="H46" s="33"/>
    </row>
    <row r="47" spans="2:8" ht="18" customHeight="1">
      <c r="B47" s="46"/>
      <c r="C47" s="41" t="s">
        <v>134</v>
      </c>
      <c r="D47" s="41" t="s">
        <v>135</v>
      </c>
      <c r="E47" s="28">
        <v>9.1</v>
      </c>
      <c r="F47" s="28">
        <v>10</v>
      </c>
      <c r="G47" s="30"/>
      <c r="H47" s="33"/>
    </row>
    <row r="48" spans="2:8" ht="18" customHeight="1">
      <c r="B48" s="46"/>
      <c r="C48" s="41" t="s">
        <v>214</v>
      </c>
      <c r="D48" s="41" t="s">
        <v>213</v>
      </c>
      <c r="E48" s="28">
        <v>9</v>
      </c>
      <c r="F48" s="28">
        <v>10.55</v>
      </c>
      <c r="G48" s="30"/>
      <c r="H48" s="33"/>
    </row>
    <row r="49" spans="2:8" ht="24" customHeight="1">
      <c r="B49" s="46"/>
      <c r="C49" s="6"/>
      <c r="E49" s="31">
        <f>IF(SUM(E45:E48)&gt;0,LARGE(E45:E48,1)+LARGE(E45:E48,2)+LARGE(E45:E48,3))</f>
        <v>29.450000000000003</v>
      </c>
      <c r="F49" s="31">
        <f>IF(SUM(F45:F48)&gt;0,LARGE(F45:F48,1)+LARGE(F45:F48,2)+LARGE(F45:F48,3))</f>
        <v>31.200000000000003</v>
      </c>
      <c r="G49" s="32">
        <f>SUM(E49:F49)</f>
        <v>60.650000000000006</v>
      </c>
      <c r="H49" s="33"/>
    </row>
    <row r="50" spans="2:8" ht="18" customHeight="1">
      <c r="B50" s="45"/>
      <c r="E50" s="29"/>
      <c r="F50" s="29"/>
      <c r="G50" s="30"/>
      <c r="H50" s="33"/>
    </row>
    <row r="51" spans="2:8" ht="18" customHeight="1">
      <c r="B51" s="46" t="s">
        <v>11</v>
      </c>
      <c r="C51" s="47" t="s">
        <v>34</v>
      </c>
      <c r="D51" s="39"/>
      <c r="E51" s="29"/>
      <c r="F51" s="29"/>
      <c r="G51" s="30"/>
      <c r="H51" s="33"/>
    </row>
    <row r="52" spans="2:8" ht="18" customHeight="1">
      <c r="B52" s="46"/>
      <c r="C52" s="41" t="s">
        <v>136</v>
      </c>
      <c r="D52" s="41" t="s">
        <v>16</v>
      </c>
      <c r="E52" s="28">
        <v>9.4</v>
      </c>
      <c r="F52" s="28">
        <v>10.2</v>
      </c>
      <c r="G52" s="30"/>
      <c r="H52" s="33"/>
    </row>
    <row r="53" spans="2:8" ht="18" customHeight="1">
      <c r="B53" s="46"/>
      <c r="C53" s="41" t="s">
        <v>137</v>
      </c>
      <c r="D53" s="41" t="s">
        <v>93</v>
      </c>
      <c r="E53" s="28">
        <v>9.95</v>
      </c>
      <c r="F53" s="28">
        <v>10.3</v>
      </c>
      <c r="G53" s="30"/>
      <c r="H53" s="33"/>
    </row>
    <row r="54" spans="2:8" ht="18" customHeight="1">
      <c r="B54" s="46"/>
      <c r="C54" s="41" t="s">
        <v>138</v>
      </c>
      <c r="D54" s="41" t="s">
        <v>43</v>
      </c>
      <c r="E54" s="28">
        <v>9.4</v>
      </c>
      <c r="F54" s="28">
        <v>10.4</v>
      </c>
      <c r="G54" s="30"/>
      <c r="H54" s="33"/>
    </row>
    <row r="55" spans="2:8" ht="18" customHeight="1">
      <c r="B55" s="46"/>
      <c r="C55" s="41" t="s">
        <v>139</v>
      </c>
      <c r="D55" s="41" t="s">
        <v>19</v>
      </c>
      <c r="E55" s="28">
        <v>9.45</v>
      </c>
      <c r="F55" s="28">
        <v>9.65</v>
      </c>
      <c r="G55" s="30"/>
      <c r="H55" s="33"/>
    </row>
    <row r="56" spans="2:8" ht="18" customHeight="1">
      <c r="B56" s="46"/>
      <c r="E56" s="31">
        <f>IF(SUM(E52:E55)&gt;0,LARGE(E52:E55,1)+LARGE(E52:E55,2)+LARGE(E52:E55,3))</f>
        <v>28.799999999999997</v>
      </c>
      <c r="F56" s="31">
        <f>IF(SUM(F52:F55)&gt;0,LARGE(F52:F55,1)+LARGE(F52:F55,2)+LARGE(F52:F55,3))</f>
        <v>30.900000000000002</v>
      </c>
      <c r="G56" s="32">
        <f>SUM(E56:F56)</f>
        <v>59.7</v>
      </c>
      <c r="H56" s="33"/>
    </row>
    <row r="57" spans="2:8" ht="13.5" customHeight="1">
      <c r="B57" s="45"/>
      <c r="C57" s="6"/>
      <c r="E57" s="31"/>
      <c r="F57" s="31"/>
      <c r="G57" s="32"/>
      <c r="H57" s="33"/>
    </row>
    <row r="58" spans="2:8" ht="18" customHeight="1">
      <c r="B58" s="46" t="s">
        <v>12</v>
      </c>
      <c r="C58" s="38" t="s">
        <v>40</v>
      </c>
      <c r="D58"/>
      <c r="E58" s="29"/>
      <c r="F58" s="29"/>
      <c r="G58" s="30"/>
      <c r="H58" s="33"/>
    </row>
    <row r="59" spans="2:8" ht="18" customHeight="1">
      <c r="B59" s="46"/>
      <c r="C59" s="41" t="s">
        <v>177</v>
      </c>
      <c r="D59" s="41" t="s">
        <v>14</v>
      </c>
      <c r="E59" s="28">
        <v>10</v>
      </c>
      <c r="F59" s="28">
        <v>9.8</v>
      </c>
      <c r="G59" s="30"/>
      <c r="H59" s="33"/>
    </row>
    <row r="60" spans="2:8" ht="18" customHeight="1">
      <c r="B60" s="46"/>
      <c r="C60" s="41" t="s">
        <v>88</v>
      </c>
      <c r="D60" s="41" t="s">
        <v>89</v>
      </c>
      <c r="E60" s="28">
        <v>10.3</v>
      </c>
      <c r="F60" s="28">
        <v>9.5</v>
      </c>
      <c r="G60" s="30"/>
      <c r="H60" s="33"/>
    </row>
    <row r="61" spans="2:8" ht="18" customHeight="1">
      <c r="B61" s="46"/>
      <c r="C61" s="6"/>
      <c r="E61" s="31">
        <v>20.6</v>
      </c>
      <c r="F61" s="31">
        <v>19.3</v>
      </c>
      <c r="G61" s="32">
        <f>SUM(E61:F61)</f>
        <v>39.900000000000006</v>
      </c>
      <c r="H61" s="33"/>
    </row>
    <row r="62" ht="18" customHeight="1">
      <c r="B62" s="45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B5:G5"/>
    <mergeCell ref="A1:H1"/>
    <mergeCell ref="A3:H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4">
      <selection activeCell="H25" sqref="H25"/>
    </sheetView>
  </sheetViews>
  <sheetFormatPr defaultColWidth="9.00390625" defaultRowHeight="12.75"/>
  <cols>
    <col min="1" max="1" width="3.75390625" style="17" customWidth="1"/>
    <col min="2" max="2" width="12.625" style="17" customWidth="1"/>
    <col min="3" max="3" width="8.00390625" style="17" customWidth="1"/>
    <col min="4" max="4" width="4.75390625" style="17" customWidth="1"/>
    <col min="5" max="5" width="13.625" style="17" customWidth="1"/>
    <col min="6" max="7" width="5.75390625" style="17" customWidth="1"/>
    <col min="8" max="8" width="1.25" style="64" customWidth="1"/>
    <col min="9" max="9" width="7.125" style="38" customWidth="1"/>
    <col min="10" max="10" width="5.75390625" style="17" customWidth="1"/>
    <col min="11" max="11" width="5.75390625" style="38" customWidth="1"/>
    <col min="12" max="12" width="3.375" style="66" customWidth="1"/>
    <col min="13" max="13" width="7.125" style="17" customWidth="1"/>
    <col min="14" max="14" width="5.75390625" style="38" customWidth="1"/>
    <col min="15" max="15" width="5.75390625" style="17" customWidth="1"/>
    <col min="16" max="16" width="3.375" style="64" customWidth="1"/>
    <col min="17" max="17" width="7.125" style="38" customWidth="1"/>
    <col min="18" max="18" width="5.75390625" style="38" customWidth="1"/>
    <col min="19" max="19" width="5.75390625" style="17" customWidth="1"/>
    <col min="20" max="20" width="3.375" style="64" customWidth="1"/>
    <col min="21" max="21" width="7.125" style="17" customWidth="1"/>
    <col min="22" max="22" width="8.125" style="65" customWidth="1"/>
    <col min="23" max="23" width="0.12890625" style="17" hidden="1" customWidth="1"/>
    <col min="24" max="24" width="2.25390625" style="17" customWidth="1"/>
    <col min="25" max="16384" width="9.125" style="17" customWidth="1"/>
  </cols>
  <sheetData>
    <row r="1" spans="1:23" ht="18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13" ht="1.5" customHeight="1">
      <c r="A2" s="59"/>
      <c r="B2" s="16"/>
      <c r="C2" s="16"/>
      <c r="D2" s="60"/>
      <c r="E2" s="60"/>
      <c r="F2" s="60"/>
      <c r="G2" s="60"/>
      <c r="H2" s="61"/>
      <c r="I2" s="58"/>
      <c r="J2" s="16"/>
      <c r="K2" s="62"/>
      <c r="L2" s="63"/>
      <c r="M2" s="16"/>
    </row>
    <row r="3" spans="1:23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3" ht="15.75">
      <c r="A4" s="197" t="s">
        <v>101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ht="3" customHeight="1" thickBot="1"/>
    <row r="6" spans="1:24" s="69" customFormat="1" ht="33.75" customHeight="1">
      <c r="A6" s="67" t="s">
        <v>0</v>
      </c>
      <c r="B6" s="14" t="s">
        <v>1</v>
      </c>
      <c r="C6" s="14" t="s">
        <v>2</v>
      </c>
      <c r="D6" s="86"/>
      <c r="E6" s="14" t="s">
        <v>3</v>
      </c>
      <c r="F6" s="198"/>
      <c r="G6" s="198"/>
      <c r="H6" s="198"/>
      <c r="I6" s="199"/>
      <c r="J6" s="200"/>
      <c r="K6" s="198"/>
      <c r="L6" s="198"/>
      <c r="M6" s="199"/>
      <c r="N6" s="200"/>
      <c r="O6" s="198"/>
      <c r="P6" s="198"/>
      <c r="Q6" s="199"/>
      <c r="R6" s="200"/>
      <c r="S6" s="198"/>
      <c r="T6" s="198"/>
      <c r="U6" s="199"/>
      <c r="V6" s="68" t="s">
        <v>4</v>
      </c>
      <c r="X6" s="70"/>
    </row>
    <row r="7" spans="1:24" ht="21" customHeight="1" thickBot="1">
      <c r="A7" s="71"/>
      <c r="B7" s="34"/>
      <c r="C7" s="34"/>
      <c r="D7" s="87"/>
      <c r="E7" s="34"/>
      <c r="F7" s="72" t="s">
        <v>24</v>
      </c>
      <c r="G7" s="72" t="s">
        <v>25</v>
      </c>
      <c r="H7" s="73"/>
      <c r="I7" s="74" t="s">
        <v>4</v>
      </c>
      <c r="J7" s="75" t="s">
        <v>24</v>
      </c>
      <c r="K7" s="72" t="s">
        <v>25</v>
      </c>
      <c r="L7" s="73"/>
      <c r="M7" s="74" t="s">
        <v>4</v>
      </c>
      <c r="N7" s="75" t="s">
        <v>24</v>
      </c>
      <c r="O7" s="72" t="s">
        <v>25</v>
      </c>
      <c r="P7" s="73"/>
      <c r="Q7" s="74" t="s">
        <v>4</v>
      </c>
      <c r="R7" s="75" t="s">
        <v>24</v>
      </c>
      <c r="S7" s="72" t="s">
        <v>25</v>
      </c>
      <c r="T7" s="73"/>
      <c r="U7" s="74" t="s">
        <v>4</v>
      </c>
      <c r="V7" s="76"/>
      <c r="X7" s="60"/>
    </row>
    <row r="8" spans="1:22" s="81" customFormat="1" ht="16.5" customHeight="1">
      <c r="A8" s="25">
        <v>1</v>
      </c>
      <c r="B8" s="10" t="s">
        <v>109</v>
      </c>
      <c r="C8" s="157" t="s">
        <v>32</v>
      </c>
      <c r="D8" s="154">
        <v>2005</v>
      </c>
      <c r="E8" s="155" t="s">
        <v>91</v>
      </c>
      <c r="F8" s="77">
        <v>6</v>
      </c>
      <c r="G8" s="18">
        <v>9.4</v>
      </c>
      <c r="H8" s="19"/>
      <c r="I8" s="78">
        <f aca="true" t="shared" si="0" ref="I8:I29">F8+G8-H8</f>
        <v>15.4</v>
      </c>
      <c r="J8" s="79">
        <v>7</v>
      </c>
      <c r="K8" s="18">
        <v>8.4</v>
      </c>
      <c r="L8" s="19"/>
      <c r="M8" s="78">
        <f aca="true" t="shared" si="1" ref="M8:M29">J8+K8-L8</f>
        <v>15.4</v>
      </c>
      <c r="N8" s="79">
        <v>6</v>
      </c>
      <c r="O8" s="18">
        <v>9.5</v>
      </c>
      <c r="P8" s="19"/>
      <c r="Q8" s="78">
        <f aca="true" t="shared" si="2" ref="Q8:Q29">N8+O8-P8</f>
        <v>15.5</v>
      </c>
      <c r="R8" s="79">
        <v>7.4</v>
      </c>
      <c r="S8" s="18">
        <v>9.2</v>
      </c>
      <c r="T8" s="19"/>
      <c r="U8" s="78">
        <f aca="true" t="shared" si="3" ref="U8:U29">R8+S8-T8</f>
        <v>16.6</v>
      </c>
      <c r="V8" s="80">
        <f aca="true" t="shared" si="4" ref="V8:V29">I8+M8+Q8+U8</f>
        <v>62.9</v>
      </c>
    </row>
    <row r="9" spans="1:22" s="81" customFormat="1" ht="16.5" customHeight="1">
      <c r="A9" s="26">
        <v>2</v>
      </c>
      <c r="B9" s="10" t="s">
        <v>194</v>
      </c>
      <c r="C9" s="157" t="s">
        <v>26</v>
      </c>
      <c r="D9" s="154">
        <v>2005</v>
      </c>
      <c r="E9" s="155" t="s">
        <v>31</v>
      </c>
      <c r="F9" s="82">
        <v>6</v>
      </c>
      <c r="G9" s="15">
        <v>9.7</v>
      </c>
      <c r="H9" s="13"/>
      <c r="I9" s="83">
        <f t="shared" si="0"/>
        <v>15.7</v>
      </c>
      <c r="J9" s="84">
        <v>7.8</v>
      </c>
      <c r="K9" s="15">
        <v>7.9</v>
      </c>
      <c r="L9" s="13"/>
      <c r="M9" s="83">
        <f t="shared" si="1"/>
        <v>15.7</v>
      </c>
      <c r="N9" s="84">
        <v>6</v>
      </c>
      <c r="O9" s="15">
        <v>8.7</v>
      </c>
      <c r="P9" s="13"/>
      <c r="Q9" s="83">
        <f t="shared" si="2"/>
        <v>14.7</v>
      </c>
      <c r="R9" s="84">
        <v>7.4</v>
      </c>
      <c r="S9" s="15">
        <v>8.55</v>
      </c>
      <c r="T9" s="13"/>
      <c r="U9" s="83">
        <f t="shared" si="3"/>
        <v>15.950000000000001</v>
      </c>
      <c r="V9" s="85">
        <f t="shared" si="4"/>
        <v>62.05</v>
      </c>
    </row>
    <row r="10" spans="1:22" s="81" customFormat="1" ht="16.5" customHeight="1">
      <c r="A10" s="27">
        <v>3</v>
      </c>
      <c r="B10" s="10" t="s">
        <v>73</v>
      </c>
      <c r="C10" s="157" t="s">
        <v>114</v>
      </c>
      <c r="D10" s="154">
        <v>2006</v>
      </c>
      <c r="E10" s="155" t="s">
        <v>91</v>
      </c>
      <c r="F10" s="82">
        <v>6</v>
      </c>
      <c r="G10" s="15">
        <v>9</v>
      </c>
      <c r="H10" s="13"/>
      <c r="I10" s="83">
        <f t="shared" si="0"/>
        <v>15</v>
      </c>
      <c r="J10" s="84">
        <v>6.8</v>
      </c>
      <c r="K10" s="15">
        <v>8.3</v>
      </c>
      <c r="L10" s="13"/>
      <c r="M10" s="83">
        <f t="shared" si="1"/>
        <v>15.100000000000001</v>
      </c>
      <c r="N10" s="84">
        <v>6</v>
      </c>
      <c r="O10" s="15">
        <v>9.1</v>
      </c>
      <c r="P10" s="13"/>
      <c r="Q10" s="83">
        <f t="shared" si="2"/>
        <v>15.1</v>
      </c>
      <c r="R10" s="84">
        <v>7.4</v>
      </c>
      <c r="S10" s="15">
        <v>9.2</v>
      </c>
      <c r="T10" s="13"/>
      <c r="U10" s="83">
        <f t="shared" si="3"/>
        <v>16.6</v>
      </c>
      <c r="V10" s="85">
        <f t="shared" si="4"/>
        <v>61.800000000000004</v>
      </c>
    </row>
    <row r="11" spans="1:22" s="81" customFormat="1" ht="16.5" customHeight="1">
      <c r="A11" s="26">
        <v>4</v>
      </c>
      <c r="B11" s="10" t="s">
        <v>72</v>
      </c>
      <c r="C11" s="157" t="s">
        <v>30</v>
      </c>
      <c r="D11" s="154">
        <v>2006</v>
      </c>
      <c r="E11" s="155" t="s">
        <v>91</v>
      </c>
      <c r="F11" s="82">
        <v>6</v>
      </c>
      <c r="G11" s="15">
        <v>9.4</v>
      </c>
      <c r="H11" s="13"/>
      <c r="I11" s="83">
        <f t="shared" si="0"/>
        <v>15.4</v>
      </c>
      <c r="J11" s="84">
        <v>6</v>
      </c>
      <c r="K11" s="15">
        <v>8.45</v>
      </c>
      <c r="L11" s="13"/>
      <c r="M11" s="83">
        <f t="shared" si="1"/>
        <v>14.45</v>
      </c>
      <c r="N11" s="84">
        <v>6.3</v>
      </c>
      <c r="O11" s="15">
        <v>8.4</v>
      </c>
      <c r="P11" s="13"/>
      <c r="Q11" s="83">
        <f t="shared" si="2"/>
        <v>14.7</v>
      </c>
      <c r="R11" s="84">
        <v>7.4</v>
      </c>
      <c r="S11" s="15">
        <v>9.05</v>
      </c>
      <c r="T11" s="13"/>
      <c r="U11" s="83">
        <f t="shared" si="3"/>
        <v>16.450000000000003</v>
      </c>
      <c r="V11" s="85">
        <f t="shared" si="4"/>
        <v>61</v>
      </c>
    </row>
    <row r="12" spans="1:22" s="81" customFormat="1" ht="16.5" customHeight="1">
      <c r="A12" s="27">
        <v>5</v>
      </c>
      <c r="B12" s="10" t="s">
        <v>113</v>
      </c>
      <c r="C12" s="157" t="s">
        <v>93</v>
      </c>
      <c r="D12" s="154">
        <v>2005</v>
      </c>
      <c r="E12" s="155" t="s">
        <v>91</v>
      </c>
      <c r="F12" s="82">
        <v>6</v>
      </c>
      <c r="G12" s="15">
        <v>9.2</v>
      </c>
      <c r="H12" s="13"/>
      <c r="I12" s="83">
        <f t="shared" si="0"/>
        <v>15.2</v>
      </c>
      <c r="J12" s="84">
        <v>6.8</v>
      </c>
      <c r="K12" s="15">
        <v>8.05</v>
      </c>
      <c r="L12" s="13"/>
      <c r="M12" s="83">
        <f t="shared" si="1"/>
        <v>14.850000000000001</v>
      </c>
      <c r="N12" s="84">
        <v>6.3</v>
      </c>
      <c r="O12" s="15">
        <v>8.4</v>
      </c>
      <c r="P12" s="13"/>
      <c r="Q12" s="83">
        <f t="shared" si="2"/>
        <v>14.7</v>
      </c>
      <c r="R12" s="84">
        <v>6.7</v>
      </c>
      <c r="S12" s="15">
        <v>8.55</v>
      </c>
      <c r="T12" s="13"/>
      <c r="U12" s="83">
        <f t="shared" si="3"/>
        <v>15.25</v>
      </c>
      <c r="V12" s="85">
        <f t="shared" si="4"/>
        <v>60</v>
      </c>
    </row>
    <row r="13" spans="1:23" s="81" customFormat="1" ht="16.5" customHeight="1">
      <c r="A13" s="26">
        <v>6</v>
      </c>
      <c r="B13" s="10" t="s">
        <v>215</v>
      </c>
      <c r="C13" s="157" t="s">
        <v>69</v>
      </c>
      <c r="D13" s="154">
        <v>2005</v>
      </c>
      <c r="E13" s="155" t="s">
        <v>91</v>
      </c>
      <c r="F13" s="82">
        <v>6</v>
      </c>
      <c r="G13" s="15">
        <v>8.2</v>
      </c>
      <c r="H13" s="13"/>
      <c r="I13" s="83">
        <f t="shared" si="0"/>
        <v>14.2</v>
      </c>
      <c r="J13" s="84">
        <v>7.8</v>
      </c>
      <c r="K13" s="15">
        <v>7.25</v>
      </c>
      <c r="L13" s="13"/>
      <c r="M13" s="83">
        <f t="shared" si="1"/>
        <v>15.05</v>
      </c>
      <c r="N13" s="84">
        <v>6.2</v>
      </c>
      <c r="O13" s="15">
        <v>8.2</v>
      </c>
      <c r="P13" s="13"/>
      <c r="Q13" s="83">
        <f t="shared" si="2"/>
        <v>14.399999999999999</v>
      </c>
      <c r="R13" s="84">
        <v>6.9</v>
      </c>
      <c r="S13" s="15">
        <v>9.3</v>
      </c>
      <c r="T13" s="13"/>
      <c r="U13" s="83">
        <f t="shared" si="3"/>
        <v>16.200000000000003</v>
      </c>
      <c r="V13" s="85">
        <f t="shared" si="4"/>
        <v>59.85</v>
      </c>
      <c r="W13" s="38"/>
    </row>
    <row r="14" spans="1:22" ht="16.5" customHeight="1">
      <c r="A14" s="26">
        <v>7</v>
      </c>
      <c r="B14" s="10" t="s">
        <v>62</v>
      </c>
      <c r="C14" s="157" t="s">
        <v>27</v>
      </c>
      <c r="D14" s="154">
        <v>2007</v>
      </c>
      <c r="E14" s="155" t="s">
        <v>91</v>
      </c>
      <c r="F14" s="82">
        <v>6</v>
      </c>
      <c r="G14" s="15">
        <v>8.7</v>
      </c>
      <c r="H14" s="13"/>
      <c r="I14" s="83">
        <f t="shared" si="0"/>
        <v>14.7</v>
      </c>
      <c r="J14" s="84">
        <v>6</v>
      </c>
      <c r="K14" s="15">
        <v>8.4</v>
      </c>
      <c r="L14" s="13"/>
      <c r="M14" s="83">
        <f t="shared" si="1"/>
        <v>14.4</v>
      </c>
      <c r="N14" s="84">
        <v>6</v>
      </c>
      <c r="O14" s="15">
        <v>8.6</v>
      </c>
      <c r="P14" s="13"/>
      <c r="Q14" s="83">
        <f t="shared" si="2"/>
        <v>14.6</v>
      </c>
      <c r="R14" s="84">
        <v>7.2</v>
      </c>
      <c r="S14" s="15">
        <v>8.7</v>
      </c>
      <c r="T14" s="13"/>
      <c r="U14" s="83">
        <f t="shared" si="3"/>
        <v>15.899999999999999</v>
      </c>
      <c r="V14" s="85">
        <f t="shared" si="4"/>
        <v>59.6</v>
      </c>
    </row>
    <row r="15" spans="1:22" ht="16.5" customHeight="1">
      <c r="A15" s="27">
        <v>8</v>
      </c>
      <c r="B15" s="10" t="s">
        <v>211</v>
      </c>
      <c r="C15" s="157" t="s">
        <v>30</v>
      </c>
      <c r="D15" s="156">
        <v>2006</v>
      </c>
      <c r="E15" s="155" t="s">
        <v>91</v>
      </c>
      <c r="F15" s="82">
        <v>6</v>
      </c>
      <c r="G15" s="15">
        <v>8.6</v>
      </c>
      <c r="H15" s="13"/>
      <c r="I15" s="83">
        <f t="shared" si="0"/>
        <v>14.6</v>
      </c>
      <c r="J15" s="84">
        <v>6</v>
      </c>
      <c r="K15" s="15">
        <v>8.4</v>
      </c>
      <c r="L15" s="13"/>
      <c r="M15" s="83">
        <f t="shared" si="1"/>
        <v>14.4</v>
      </c>
      <c r="N15" s="84">
        <v>6</v>
      </c>
      <c r="O15" s="15">
        <v>8.6</v>
      </c>
      <c r="P15" s="13"/>
      <c r="Q15" s="83">
        <f t="shared" si="2"/>
        <v>14.6</v>
      </c>
      <c r="R15" s="84">
        <v>6.9</v>
      </c>
      <c r="S15" s="15">
        <v>8.85</v>
      </c>
      <c r="T15" s="13"/>
      <c r="U15" s="83">
        <f t="shared" si="3"/>
        <v>15.75</v>
      </c>
      <c r="V15" s="85">
        <f t="shared" si="4"/>
        <v>59.35</v>
      </c>
    </row>
    <row r="16" spans="1:22" ht="16.5" customHeight="1">
      <c r="A16" s="26">
        <v>9</v>
      </c>
      <c r="B16" s="10" t="s">
        <v>111</v>
      </c>
      <c r="C16" s="157" t="s">
        <v>112</v>
      </c>
      <c r="D16" s="154">
        <v>2004</v>
      </c>
      <c r="E16" s="155" t="s">
        <v>91</v>
      </c>
      <c r="F16" s="82">
        <v>6</v>
      </c>
      <c r="G16" s="15">
        <v>8.7</v>
      </c>
      <c r="H16" s="13"/>
      <c r="I16" s="83">
        <f t="shared" si="0"/>
        <v>14.7</v>
      </c>
      <c r="J16" s="84">
        <v>6.8</v>
      </c>
      <c r="K16" s="15">
        <v>8.15</v>
      </c>
      <c r="L16" s="13"/>
      <c r="M16" s="83">
        <f t="shared" si="1"/>
        <v>14.95</v>
      </c>
      <c r="N16" s="84">
        <v>6</v>
      </c>
      <c r="O16" s="15">
        <v>8.5</v>
      </c>
      <c r="P16" s="13"/>
      <c r="Q16" s="83">
        <f t="shared" si="2"/>
        <v>14.5</v>
      </c>
      <c r="R16" s="84">
        <v>6.9</v>
      </c>
      <c r="S16" s="15">
        <v>8.15</v>
      </c>
      <c r="T16" s="13"/>
      <c r="U16" s="83">
        <f t="shared" si="3"/>
        <v>15.05</v>
      </c>
      <c r="V16" s="85">
        <f t="shared" si="4"/>
        <v>59.2</v>
      </c>
    </row>
    <row r="17" spans="1:22" ht="16.5" customHeight="1">
      <c r="A17" s="27">
        <v>10</v>
      </c>
      <c r="B17" s="10" t="s">
        <v>116</v>
      </c>
      <c r="C17" s="157" t="s">
        <v>27</v>
      </c>
      <c r="D17" s="154">
        <v>2004</v>
      </c>
      <c r="E17" s="155" t="s">
        <v>31</v>
      </c>
      <c r="F17" s="82">
        <v>6</v>
      </c>
      <c r="G17" s="15">
        <v>8.8</v>
      </c>
      <c r="H17" s="13"/>
      <c r="I17" s="83">
        <f t="shared" si="0"/>
        <v>14.8</v>
      </c>
      <c r="J17" s="84">
        <v>6.8</v>
      </c>
      <c r="K17" s="15">
        <v>7.55</v>
      </c>
      <c r="L17" s="13"/>
      <c r="M17" s="83">
        <f t="shared" si="1"/>
        <v>14.35</v>
      </c>
      <c r="N17" s="84">
        <v>5.3</v>
      </c>
      <c r="O17" s="15">
        <v>8.5</v>
      </c>
      <c r="P17" s="13"/>
      <c r="Q17" s="83">
        <f t="shared" si="2"/>
        <v>13.8</v>
      </c>
      <c r="R17" s="84">
        <v>7.4</v>
      </c>
      <c r="S17" s="15">
        <v>8.65</v>
      </c>
      <c r="T17" s="13"/>
      <c r="U17" s="83">
        <f t="shared" si="3"/>
        <v>16.05</v>
      </c>
      <c r="V17" s="85">
        <f t="shared" si="4"/>
        <v>59</v>
      </c>
    </row>
    <row r="18" spans="1:22" ht="16.5" customHeight="1">
      <c r="A18" s="26">
        <v>11</v>
      </c>
      <c r="B18" s="10" t="s">
        <v>80</v>
      </c>
      <c r="C18" s="157" t="s">
        <v>15</v>
      </c>
      <c r="D18" s="154">
        <v>2005</v>
      </c>
      <c r="E18" s="155" t="s">
        <v>31</v>
      </c>
      <c r="F18" s="82">
        <v>6</v>
      </c>
      <c r="G18" s="15">
        <v>8.3</v>
      </c>
      <c r="H18" s="13"/>
      <c r="I18" s="83">
        <f t="shared" si="0"/>
        <v>14.3</v>
      </c>
      <c r="J18" s="84">
        <v>6</v>
      </c>
      <c r="K18" s="15">
        <v>7.45</v>
      </c>
      <c r="L18" s="13"/>
      <c r="M18" s="83">
        <f t="shared" si="1"/>
        <v>13.45</v>
      </c>
      <c r="N18" s="84">
        <v>6</v>
      </c>
      <c r="O18" s="15">
        <v>8.4</v>
      </c>
      <c r="P18" s="13"/>
      <c r="Q18" s="83">
        <f t="shared" si="2"/>
        <v>14.4</v>
      </c>
      <c r="R18" s="84">
        <v>6.9</v>
      </c>
      <c r="S18" s="15">
        <v>8.5</v>
      </c>
      <c r="T18" s="13"/>
      <c r="U18" s="83">
        <f t="shared" si="3"/>
        <v>15.4</v>
      </c>
      <c r="V18" s="85">
        <f t="shared" si="4"/>
        <v>57.55</v>
      </c>
    </row>
    <row r="19" spans="1:22" ht="16.5" customHeight="1">
      <c r="A19" s="27">
        <v>12</v>
      </c>
      <c r="B19" s="41" t="s">
        <v>84</v>
      </c>
      <c r="C19" s="48" t="s">
        <v>27</v>
      </c>
      <c r="D19" s="154">
        <v>2006</v>
      </c>
      <c r="E19" s="155" t="s">
        <v>40</v>
      </c>
      <c r="F19" s="82">
        <v>6</v>
      </c>
      <c r="G19" s="15">
        <v>9</v>
      </c>
      <c r="H19" s="13"/>
      <c r="I19" s="83">
        <f t="shared" si="0"/>
        <v>15</v>
      </c>
      <c r="J19" s="84">
        <v>6</v>
      </c>
      <c r="K19" s="15">
        <v>7.8</v>
      </c>
      <c r="L19" s="13"/>
      <c r="M19" s="83">
        <f t="shared" si="1"/>
        <v>13.8</v>
      </c>
      <c r="N19" s="84">
        <v>6</v>
      </c>
      <c r="O19" s="15">
        <v>8.6</v>
      </c>
      <c r="P19" s="13"/>
      <c r="Q19" s="83">
        <f t="shared" si="2"/>
        <v>14.6</v>
      </c>
      <c r="R19" s="84">
        <v>5.7</v>
      </c>
      <c r="S19" s="15">
        <v>7.9</v>
      </c>
      <c r="T19" s="13"/>
      <c r="U19" s="83">
        <f t="shared" si="3"/>
        <v>13.600000000000001</v>
      </c>
      <c r="V19" s="85">
        <f t="shared" si="4"/>
        <v>57</v>
      </c>
    </row>
    <row r="20" spans="1:24" ht="16.5" customHeight="1">
      <c r="A20" s="26">
        <v>13</v>
      </c>
      <c r="B20" s="10" t="s">
        <v>23</v>
      </c>
      <c r="C20" s="157" t="s">
        <v>43</v>
      </c>
      <c r="D20" s="154">
        <v>2007</v>
      </c>
      <c r="E20" s="155" t="s">
        <v>31</v>
      </c>
      <c r="F20" s="82">
        <v>6</v>
      </c>
      <c r="G20" s="15">
        <v>8.7</v>
      </c>
      <c r="H20" s="13"/>
      <c r="I20" s="83">
        <f t="shared" si="0"/>
        <v>14.7</v>
      </c>
      <c r="J20" s="84">
        <v>7</v>
      </c>
      <c r="K20" s="15">
        <v>6.8</v>
      </c>
      <c r="L20" s="13"/>
      <c r="M20" s="83">
        <f t="shared" si="1"/>
        <v>13.8</v>
      </c>
      <c r="N20" s="84">
        <v>5</v>
      </c>
      <c r="O20" s="15">
        <v>7.7</v>
      </c>
      <c r="P20" s="13"/>
      <c r="Q20" s="83">
        <f t="shared" si="2"/>
        <v>12.7</v>
      </c>
      <c r="R20" s="84">
        <v>7.4</v>
      </c>
      <c r="S20" s="15">
        <v>8.35</v>
      </c>
      <c r="T20" s="13"/>
      <c r="U20" s="83">
        <f t="shared" si="3"/>
        <v>15.75</v>
      </c>
      <c r="V20" s="85">
        <f t="shared" si="4"/>
        <v>56.95</v>
      </c>
      <c r="X20" s="65"/>
    </row>
    <row r="21" spans="1:22" ht="16.5" customHeight="1">
      <c r="A21" s="27">
        <v>14</v>
      </c>
      <c r="B21" s="41" t="s">
        <v>82</v>
      </c>
      <c r="C21" s="48" t="s">
        <v>83</v>
      </c>
      <c r="D21" s="154">
        <v>2006</v>
      </c>
      <c r="E21" s="155" t="s">
        <v>31</v>
      </c>
      <c r="F21" s="82">
        <v>6</v>
      </c>
      <c r="G21" s="15">
        <v>8.5</v>
      </c>
      <c r="H21" s="13"/>
      <c r="I21" s="83">
        <f t="shared" si="0"/>
        <v>14.5</v>
      </c>
      <c r="J21" s="84">
        <v>6</v>
      </c>
      <c r="K21" s="15">
        <v>7.95</v>
      </c>
      <c r="L21" s="13"/>
      <c r="M21" s="83">
        <f t="shared" si="1"/>
        <v>13.95</v>
      </c>
      <c r="N21" s="84">
        <v>5</v>
      </c>
      <c r="O21" s="15">
        <v>8.1</v>
      </c>
      <c r="P21" s="13"/>
      <c r="Q21" s="83">
        <f t="shared" si="2"/>
        <v>13.1</v>
      </c>
      <c r="R21" s="84">
        <v>6.9</v>
      </c>
      <c r="S21" s="15">
        <v>7.5</v>
      </c>
      <c r="T21" s="13"/>
      <c r="U21" s="83">
        <f t="shared" si="3"/>
        <v>14.4</v>
      </c>
      <c r="V21" s="85">
        <f t="shared" si="4"/>
        <v>55.949999999999996</v>
      </c>
    </row>
    <row r="22" spans="1:22" ht="16.5" customHeight="1">
      <c r="A22" s="26">
        <v>15</v>
      </c>
      <c r="B22" s="41" t="s">
        <v>86</v>
      </c>
      <c r="C22" s="48" t="s">
        <v>87</v>
      </c>
      <c r="D22" s="154">
        <v>2005</v>
      </c>
      <c r="E22" s="155" t="s">
        <v>40</v>
      </c>
      <c r="F22" s="82">
        <v>6</v>
      </c>
      <c r="G22" s="15">
        <v>8.3</v>
      </c>
      <c r="H22" s="13"/>
      <c r="I22" s="83">
        <f t="shared" si="0"/>
        <v>14.3</v>
      </c>
      <c r="J22" s="84">
        <v>6</v>
      </c>
      <c r="K22" s="15">
        <v>7.85</v>
      </c>
      <c r="L22" s="13"/>
      <c r="M22" s="83">
        <f t="shared" si="1"/>
        <v>13.85</v>
      </c>
      <c r="N22" s="84">
        <v>4.7</v>
      </c>
      <c r="O22" s="15">
        <v>6.7</v>
      </c>
      <c r="P22" s="13"/>
      <c r="Q22" s="83">
        <f t="shared" si="2"/>
        <v>11.4</v>
      </c>
      <c r="R22" s="84">
        <v>6.5</v>
      </c>
      <c r="S22" s="15">
        <v>8.2</v>
      </c>
      <c r="T22" s="13"/>
      <c r="U22" s="83">
        <f t="shared" si="3"/>
        <v>14.7</v>
      </c>
      <c r="V22" s="85">
        <f t="shared" si="4"/>
        <v>54.25</v>
      </c>
    </row>
    <row r="23" spans="1:22" ht="16.5" customHeight="1">
      <c r="A23" s="27">
        <v>15</v>
      </c>
      <c r="B23" s="41" t="s">
        <v>175</v>
      </c>
      <c r="C23" s="48" t="s">
        <v>176</v>
      </c>
      <c r="D23" s="154">
        <v>2005</v>
      </c>
      <c r="E23" s="155" t="s">
        <v>40</v>
      </c>
      <c r="F23" s="82">
        <v>6</v>
      </c>
      <c r="G23" s="15">
        <v>9.2</v>
      </c>
      <c r="H23" s="13"/>
      <c r="I23" s="83">
        <f t="shared" si="0"/>
        <v>15.2</v>
      </c>
      <c r="J23" s="84">
        <v>6</v>
      </c>
      <c r="K23" s="15">
        <v>6.6</v>
      </c>
      <c r="L23" s="13"/>
      <c r="M23" s="83">
        <f t="shared" si="1"/>
        <v>12.6</v>
      </c>
      <c r="N23" s="84">
        <v>6</v>
      </c>
      <c r="O23" s="15">
        <v>7.5</v>
      </c>
      <c r="P23" s="13"/>
      <c r="Q23" s="83">
        <f t="shared" si="2"/>
        <v>13.5</v>
      </c>
      <c r="R23" s="84">
        <v>6</v>
      </c>
      <c r="S23" s="15">
        <v>6.95</v>
      </c>
      <c r="T23" s="13"/>
      <c r="U23" s="83">
        <f t="shared" si="3"/>
        <v>12.95</v>
      </c>
      <c r="V23" s="85">
        <f t="shared" si="4"/>
        <v>54.25</v>
      </c>
    </row>
    <row r="24" spans="1:22" ht="16.5" customHeight="1">
      <c r="A24" s="26">
        <v>17</v>
      </c>
      <c r="B24" s="41" t="s">
        <v>187</v>
      </c>
      <c r="C24" s="48" t="s">
        <v>48</v>
      </c>
      <c r="D24" s="154">
        <v>2005</v>
      </c>
      <c r="E24" s="155" t="s">
        <v>172</v>
      </c>
      <c r="F24" s="82">
        <v>6</v>
      </c>
      <c r="G24" s="15">
        <v>9.2</v>
      </c>
      <c r="H24" s="13"/>
      <c r="I24" s="83">
        <f t="shared" si="0"/>
        <v>15.2</v>
      </c>
      <c r="J24" s="84">
        <v>6</v>
      </c>
      <c r="K24" s="15">
        <v>6.5</v>
      </c>
      <c r="L24" s="13"/>
      <c r="M24" s="83">
        <f t="shared" si="1"/>
        <v>12.5</v>
      </c>
      <c r="N24" s="84">
        <v>5</v>
      </c>
      <c r="O24" s="15">
        <v>7.8</v>
      </c>
      <c r="P24" s="13"/>
      <c r="Q24" s="83">
        <f t="shared" si="2"/>
        <v>12.8</v>
      </c>
      <c r="R24" s="84">
        <v>6.7</v>
      </c>
      <c r="S24" s="15">
        <v>6.7</v>
      </c>
      <c r="T24" s="13"/>
      <c r="U24" s="83">
        <f t="shared" si="3"/>
        <v>13.4</v>
      </c>
      <c r="V24" s="85">
        <f t="shared" si="4"/>
        <v>53.9</v>
      </c>
    </row>
    <row r="25" spans="1:22" ht="16.5" customHeight="1">
      <c r="A25" s="27">
        <v>18</v>
      </c>
      <c r="B25" s="41" t="s">
        <v>85</v>
      </c>
      <c r="C25" s="48" t="s">
        <v>46</v>
      </c>
      <c r="D25" s="154">
        <v>2006</v>
      </c>
      <c r="E25" s="155" t="s">
        <v>40</v>
      </c>
      <c r="F25" s="82">
        <v>6</v>
      </c>
      <c r="G25" s="15">
        <v>8.55</v>
      </c>
      <c r="H25" s="13"/>
      <c r="I25" s="83">
        <f t="shared" si="0"/>
        <v>14.55</v>
      </c>
      <c r="J25" s="84">
        <v>6</v>
      </c>
      <c r="K25" s="15">
        <v>7.3</v>
      </c>
      <c r="L25" s="13"/>
      <c r="M25" s="83">
        <f t="shared" si="1"/>
        <v>13.3</v>
      </c>
      <c r="N25" s="84">
        <v>5.7</v>
      </c>
      <c r="O25" s="15">
        <v>6.5</v>
      </c>
      <c r="P25" s="13"/>
      <c r="Q25" s="83">
        <f t="shared" si="2"/>
        <v>12.2</v>
      </c>
      <c r="R25" s="84">
        <v>6</v>
      </c>
      <c r="S25" s="15">
        <v>6.95</v>
      </c>
      <c r="T25" s="13"/>
      <c r="U25" s="83">
        <f t="shared" si="3"/>
        <v>12.95</v>
      </c>
      <c r="V25" s="85">
        <f t="shared" si="4"/>
        <v>53</v>
      </c>
    </row>
    <row r="26" spans="1:22" ht="16.5" customHeight="1">
      <c r="A26" s="26">
        <v>19</v>
      </c>
      <c r="B26" s="41" t="s">
        <v>155</v>
      </c>
      <c r="C26" s="48" t="s">
        <v>50</v>
      </c>
      <c r="D26" s="154">
        <v>2004</v>
      </c>
      <c r="E26" s="155" t="s">
        <v>204</v>
      </c>
      <c r="F26" s="82">
        <v>6</v>
      </c>
      <c r="G26" s="15">
        <v>8.3</v>
      </c>
      <c r="H26" s="13"/>
      <c r="I26" s="83">
        <f t="shared" si="0"/>
        <v>14.3</v>
      </c>
      <c r="J26" s="84">
        <v>6</v>
      </c>
      <c r="K26" s="15">
        <v>7.6</v>
      </c>
      <c r="L26" s="13"/>
      <c r="M26" s="83">
        <f t="shared" si="1"/>
        <v>13.6</v>
      </c>
      <c r="N26" s="84">
        <v>4.7</v>
      </c>
      <c r="O26" s="15">
        <v>6.8</v>
      </c>
      <c r="P26" s="13"/>
      <c r="Q26" s="83">
        <f t="shared" si="2"/>
        <v>11.5</v>
      </c>
      <c r="R26" s="84">
        <v>5.6</v>
      </c>
      <c r="S26" s="15">
        <v>6.7</v>
      </c>
      <c r="T26" s="13"/>
      <c r="U26" s="83">
        <f t="shared" si="3"/>
        <v>12.3</v>
      </c>
      <c r="V26" s="85">
        <f t="shared" si="4"/>
        <v>51.7</v>
      </c>
    </row>
    <row r="27" spans="1:22" ht="16.5" customHeight="1">
      <c r="A27" s="27">
        <v>20</v>
      </c>
      <c r="B27" s="41" t="s">
        <v>78</v>
      </c>
      <c r="C27" s="48" t="s">
        <v>15</v>
      </c>
      <c r="D27" s="154">
        <v>2005</v>
      </c>
      <c r="E27" s="155" t="s">
        <v>204</v>
      </c>
      <c r="F27" s="82">
        <v>6</v>
      </c>
      <c r="G27" s="15">
        <v>6.5</v>
      </c>
      <c r="H27" s="13"/>
      <c r="I27" s="83">
        <f t="shared" si="0"/>
        <v>12.5</v>
      </c>
      <c r="J27" s="84">
        <v>6</v>
      </c>
      <c r="K27" s="15">
        <v>7.1</v>
      </c>
      <c r="L27" s="13"/>
      <c r="M27" s="83">
        <f t="shared" si="1"/>
        <v>13.1</v>
      </c>
      <c r="N27" s="84">
        <v>4.7</v>
      </c>
      <c r="O27" s="15">
        <v>5.7</v>
      </c>
      <c r="P27" s="13"/>
      <c r="Q27" s="83">
        <f t="shared" si="2"/>
        <v>10.4</v>
      </c>
      <c r="R27" s="84">
        <v>5.6</v>
      </c>
      <c r="S27" s="15">
        <v>8</v>
      </c>
      <c r="T27" s="13"/>
      <c r="U27" s="83">
        <f t="shared" si="3"/>
        <v>13.6</v>
      </c>
      <c r="V27" s="85">
        <f t="shared" si="4"/>
        <v>49.6</v>
      </c>
    </row>
    <row r="28" spans="1:22" ht="16.5" customHeight="1">
      <c r="A28" s="26">
        <v>21</v>
      </c>
      <c r="B28" s="41" t="s">
        <v>76</v>
      </c>
      <c r="C28" s="48" t="s">
        <v>77</v>
      </c>
      <c r="D28" s="154">
        <v>2005</v>
      </c>
      <c r="E28" s="155" t="s">
        <v>204</v>
      </c>
      <c r="F28" s="82">
        <v>6</v>
      </c>
      <c r="G28" s="15">
        <v>7.7</v>
      </c>
      <c r="H28" s="13"/>
      <c r="I28" s="83">
        <f t="shared" si="0"/>
        <v>13.7</v>
      </c>
      <c r="J28" s="84">
        <v>6</v>
      </c>
      <c r="K28" s="15">
        <v>5.3</v>
      </c>
      <c r="L28" s="13"/>
      <c r="M28" s="83">
        <f t="shared" si="1"/>
        <v>11.3</v>
      </c>
      <c r="N28" s="84">
        <v>4.7</v>
      </c>
      <c r="O28" s="15">
        <v>6.6</v>
      </c>
      <c r="P28" s="13"/>
      <c r="Q28" s="83">
        <f t="shared" si="2"/>
        <v>11.3</v>
      </c>
      <c r="R28" s="84">
        <v>5.6</v>
      </c>
      <c r="S28" s="15">
        <v>7.6</v>
      </c>
      <c r="T28" s="13"/>
      <c r="U28" s="83">
        <f t="shared" si="3"/>
        <v>13.2</v>
      </c>
      <c r="V28" s="85">
        <f t="shared" si="4"/>
        <v>49.5</v>
      </c>
    </row>
    <row r="29" spans="1:22" ht="16.5" customHeight="1">
      <c r="A29" s="27">
        <v>22</v>
      </c>
      <c r="B29" s="41" t="s">
        <v>75</v>
      </c>
      <c r="C29" s="48" t="s">
        <v>13</v>
      </c>
      <c r="D29" s="156">
        <v>2005</v>
      </c>
      <c r="E29" s="155" t="s">
        <v>204</v>
      </c>
      <c r="F29" s="82">
        <v>6</v>
      </c>
      <c r="G29" s="15">
        <v>6.7</v>
      </c>
      <c r="H29" s="13"/>
      <c r="I29" s="83">
        <f t="shared" si="0"/>
        <v>12.7</v>
      </c>
      <c r="J29" s="84">
        <v>6</v>
      </c>
      <c r="K29" s="15">
        <v>6.8</v>
      </c>
      <c r="L29" s="13"/>
      <c r="M29" s="83">
        <f t="shared" si="1"/>
        <v>12.8</v>
      </c>
      <c r="N29" s="84">
        <v>3.7</v>
      </c>
      <c r="O29" s="15">
        <v>3.7</v>
      </c>
      <c r="P29" s="13"/>
      <c r="Q29" s="83">
        <f t="shared" si="2"/>
        <v>7.4</v>
      </c>
      <c r="R29" s="84">
        <v>5.8</v>
      </c>
      <c r="S29" s="15">
        <v>7</v>
      </c>
      <c r="T29" s="13"/>
      <c r="U29" s="83">
        <f t="shared" si="3"/>
        <v>12.8</v>
      </c>
      <c r="V29" s="85">
        <f t="shared" si="4"/>
        <v>45.7</v>
      </c>
    </row>
    <row r="30" spans="1:22" ht="16.5" customHeight="1">
      <c r="A30" s="27"/>
      <c r="B30" s="41"/>
      <c r="C30" s="48"/>
      <c r="D30" s="156"/>
      <c r="E30" s="155"/>
      <c r="F30" s="82"/>
      <c r="G30" s="15"/>
      <c r="H30" s="13"/>
      <c r="I30" s="83"/>
      <c r="J30" s="84"/>
      <c r="K30" s="15"/>
      <c r="L30" s="13"/>
      <c r="M30" s="83"/>
      <c r="N30" s="84"/>
      <c r="O30" s="15"/>
      <c r="P30" s="13"/>
      <c r="Q30" s="83"/>
      <c r="R30" s="84"/>
      <c r="S30" s="15"/>
      <c r="T30" s="13"/>
      <c r="U30" s="83"/>
      <c r="V30" s="85"/>
    </row>
    <row r="31" spans="1:22" ht="16.5" customHeight="1">
      <c r="A31" s="26" t="s">
        <v>212</v>
      </c>
      <c r="B31" s="41" t="s">
        <v>163</v>
      </c>
      <c r="C31" s="48" t="s">
        <v>164</v>
      </c>
      <c r="D31" s="156">
        <v>2003</v>
      </c>
      <c r="E31" s="155" t="s">
        <v>204</v>
      </c>
      <c r="F31" s="82">
        <v>6</v>
      </c>
      <c r="G31" s="15">
        <v>8.5</v>
      </c>
      <c r="H31" s="13"/>
      <c r="I31" s="83">
        <f>F31+G31-H31</f>
        <v>14.5</v>
      </c>
      <c r="J31" s="84">
        <v>6</v>
      </c>
      <c r="K31" s="15">
        <v>7.25</v>
      </c>
      <c r="L31" s="13"/>
      <c r="M31" s="83">
        <f>J31+K31-L31</f>
        <v>13.25</v>
      </c>
      <c r="N31" s="84">
        <v>4.7</v>
      </c>
      <c r="O31" s="15">
        <v>7</v>
      </c>
      <c r="P31" s="13"/>
      <c r="Q31" s="83">
        <f>N31+O31-P31</f>
        <v>11.7</v>
      </c>
      <c r="R31" s="84">
        <v>5.6</v>
      </c>
      <c r="S31" s="15">
        <v>8.55</v>
      </c>
      <c r="T31" s="13"/>
      <c r="U31" s="83">
        <f>R31+S31-T31</f>
        <v>14.15</v>
      </c>
      <c r="V31" s="85">
        <f>I31+M31+Q31+U31</f>
        <v>53.6</v>
      </c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7086614173228347" right="0.16" top="0.7874015748031497" bottom="0.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7">
      <selection activeCell="K37" sqref="K37"/>
    </sheetView>
  </sheetViews>
  <sheetFormatPr defaultColWidth="9.00390625" defaultRowHeight="12.75"/>
  <cols>
    <col min="1" max="1" width="3.75390625" style="7" customWidth="1"/>
    <col min="2" max="2" width="15.00390625" style="17" customWidth="1"/>
    <col min="3" max="3" width="9.625" style="7" customWidth="1"/>
    <col min="4" max="4" width="7.125" style="4" customWidth="1"/>
    <col min="5" max="7" width="12.625" style="7" customWidth="1"/>
    <col min="8" max="8" width="12.625" style="12" customWidth="1"/>
    <col min="9" max="9" width="15.625" style="6" customWidth="1"/>
    <col min="10" max="10" width="18.00390625" style="49" customWidth="1"/>
    <col min="11" max="11" width="12.25390625" style="88" customWidth="1"/>
    <col min="12" max="12" width="22.375" style="49" customWidth="1"/>
    <col min="13" max="13" width="3.25390625" style="90" customWidth="1"/>
    <col min="14" max="16384" width="9.125" style="7" customWidth="1"/>
  </cols>
  <sheetData>
    <row r="1" spans="1:12" ht="33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L1" s="89"/>
    </row>
    <row r="2" spans="1:9" ht="15.75">
      <c r="A2" s="2"/>
      <c r="B2" s="16"/>
      <c r="C2" s="3"/>
      <c r="E2" s="4"/>
      <c r="F2" s="4"/>
      <c r="G2" s="4"/>
      <c r="H2" s="11"/>
      <c r="I2" s="5"/>
    </row>
    <row r="3" spans="1:9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</row>
    <row r="4" spans="1:9" ht="15.75">
      <c r="A4" s="2"/>
      <c r="B4" s="16"/>
      <c r="C4" s="3"/>
      <c r="E4" s="4"/>
      <c r="F4" s="4"/>
      <c r="G4" s="4"/>
      <c r="H4" s="11"/>
      <c r="I4" s="5"/>
    </row>
    <row r="5" spans="1:12" ht="23.25">
      <c r="A5" s="197" t="s">
        <v>101</v>
      </c>
      <c r="B5" s="197"/>
      <c r="C5" s="197"/>
      <c r="D5" s="197"/>
      <c r="E5" s="197"/>
      <c r="F5" s="197"/>
      <c r="G5" s="197"/>
      <c r="H5" s="197"/>
      <c r="I5" s="197"/>
      <c r="L5" s="91"/>
    </row>
    <row r="6" spans="1:12" ht="15.75">
      <c r="A6" s="20"/>
      <c r="B6"/>
      <c r="C6" s="21"/>
      <c r="D6" s="21"/>
      <c r="E6"/>
      <c r="F6"/>
      <c r="G6"/>
      <c r="H6"/>
      <c r="I6" s="7"/>
      <c r="J6" s="92"/>
      <c r="K6" s="93"/>
      <c r="L6" s="94"/>
    </row>
    <row r="7" spans="1:12" ht="30.75" customHeight="1">
      <c r="A7" s="20"/>
      <c r="B7" s="23"/>
      <c r="C7" s="23"/>
      <c r="D7" s="21"/>
      <c r="E7" s="21"/>
      <c r="F7" s="21"/>
      <c r="G7" s="21"/>
      <c r="H7" s="21"/>
      <c r="I7" s="22" t="s">
        <v>4</v>
      </c>
      <c r="J7" s="92"/>
      <c r="K7" s="93"/>
      <c r="L7" s="95"/>
    </row>
    <row r="8" spans="1:12" ht="11.25" customHeight="1">
      <c r="A8" s="20"/>
      <c r="B8" s="105"/>
      <c r="C8" s="106"/>
      <c r="D8" s="107"/>
      <c r="E8" s="31"/>
      <c r="F8" s="31"/>
      <c r="G8" s="31"/>
      <c r="H8" s="31"/>
      <c r="I8" s="32"/>
      <c r="J8" s="172"/>
      <c r="K8" s="93"/>
      <c r="L8" s="95"/>
    </row>
    <row r="9" spans="1:12" ht="17.25" customHeight="1">
      <c r="A9" s="24" t="s">
        <v>5</v>
      </c>
      <c r="B9" s="51" t="s">
        <v>18</v>
      </c>
      <c r="C9" s="50"/>
      <c r="D9" s="56"/>
      <c r="E9" s="29"/>
      <c r="F9" s="29"/>
      <c r="G9" s="29"/>
      <c r="H9" s="29"/>
      <c r="I9" s="99"/>
      <c r="J9" s="172"/>
      <c r="K9" s="56"/>
      <c r="L9" s="94"/>
    </row>
    <row r="10" spans="1:13" ht="17.25" customHeight="1">
      <c r="A10" s="24"/>
      <c r="B10" s="10" t="s">
        <v>72</v>
      </c>
      <c r="C10" s="10" t="s">
        <v>30</v>
      </c>
      <c r="D10" s="153">
        <v>2006</v>
      </c>
      <c r="E10" s="28">
        <v>15.4</v>
      </c>
      <c r="F10" s="28">
        <v>14.45</v>
      </c>
      <c r="G10" s="28">
        <v>14.7</v>
      </c>
      <c r="H10" s="28">
        <v>16.45</v>
      </c>
      <c r="I10" s="99"/>
      <c r="J10" s="172"/>
      <c r="K10" s="103"/>
      <c r="L10" s="91"/>
      <c r="M10" s="103"/>
    </row>
    <row r="11" spans="1:10" ht="17.25" customHeight="1">
      <c r="A11" s="24"/>
      <c r="B11" s="10" t="s">
        <v>109</v>
      </c>
      <c r="C11" s="10" t="s">
        <v>32</v>
      </c>
      <c r="D11" s="153">
        <v>2005</v>
      </c>
      <c r="E11" s="28">
        <v>15.4</v>
      </c>
      <c r="F11" s="28">
        <v>15.4</v>
      </c>
      <c r="G11" s="28">
        <v>15.5</v>
      </c>
      <c r="H11" s="28">
        <v>16.6</v>
      </c>
      <c r="I11" s="99"/>
      <c r="J11" s="172"/>
    </row>
    <row r="12" spans="1:10" ht="17.25" customHeight="1">
      <c r="A12" s="24"/>
      <c r="B12" s="10" t="s">
        <v>110</v>
      </c>
      <c r="C12" s="10" t="s">
        <v>69</v>
      </c>
      <c r="D12" s="153">
        <v>2005</v>
      </c>
      <c r="E12" s="116">
        <v>14.2</v>
      </c>
      <c r="F12" s="116">
        <v>15.05</v>
      </c>
      <c r="G12" s="116">
        <v>14.4</v>
      </c>
      <c r="H12" s="116">
        <v>16.2</v>
      </c>
      <c r="I12" s="99"/>
      <c r="J12" s="172"/>
    </row>
    <row r="13" spans="1:10" ht="17.25" customHeight="1">
      <c r="A13" s="24"/>
      <c r="B13" s="10" t="s">
        <v>62</v>
      </c>
      <c r="C13" s="10" t="s">
        <v>27</v>
      </c>
      <c r="D13" s="153">
        <v>2007</v>
      </c>
      <c r="E13" s="28">
        <v>14.7</v>
      </c>
      <c r="F13" s="28">
        <v>14.4</v>
      </c>
      <c r="G13" s="28">
        <v>14.6</v>
      </c>
      <c r="H13" s="28">
        <v>15.9</v>
      </c>
      <c r="I13" s="99"/>
      <c r="J13" s="172"/>
    </row>
    <row r="14" spans="1:10" ht="17.25" customHeight="1">
      <c r="A14" s="24"/>
      <c r="B14" s="117"/>
      <c r="C14" s="118"/>
      <c r="D14" s="119"/>
      <c r="E14" s="31">
        <f>IF(SUM(E10:E13)&gt;0,LARGE(E10:E13,1)+LARGE(E10:E13,2)+LARGE(E10:E13,3))</f>
        <v>45.5</v>
      </c>
      <c r="F14" s="31">
        <f>IF(SUM(F10:F13)&gt;0,LARGE(F10:F13,1)+LARGE(F10:F13,2)+LARGE(F10:F13,3))</f>
        <v>44.900000000000006</v>
      </c>
      <c r="G14" s="31">
        <f>IF(SUM(G10:G13)&gt;0,LARGE(G10:G13,1)+LARGE(G10:G13,2)+LARGE(G10:G13,3))</f>
        <v>44.8</v>
      </c>
      <c r="H14" s="31">
        <f>IF(SUM(H10:H13)&gt;0,LARGE(H10:H13,1)+LARGE(H10:H13,2)+LARGE(H10:H13,3))</f>
        <v>49.25</v>
      </c>
      <c r="I14" s="32">
        <f>SUM(E14:H14)</f>
        <v>184.45</v>
      </c>
      <c r="J14" s="170"/>
    </row>
    <row r="15" spans="1:10" ht="8.25" customHeight="1">
      <c r="A15" s="20"/>
      <c r="B15" s="96"/>
      <c r="C15" s="97"/>
      <c r="D15" s="98"/>
      <c r="E15" s="29"/>
      <c r="F15" s="29"/>
      <c r="G15" s="29"/>
      <c r="H15" s="29"/>
      <c r="I15" s="99"/>
      <c r="J15" s="172"/>
    </row>
    <row r="16" spans="1:15" ht="17.25" customHeight="1">
      <c r="A16" s="24" t="s">
        <v>6</v>
      </c>
      <c r="B16" s="51" t="s">
        <v>17</v>
      </c>
      <c r="C16" s="50"/>
      <c r="D16" s="56"/>
      <c r="E16" s="29"/>
      <c r="F16" s="29"/>
      <c r="G16" s="29"/>
      <c r="H16" s="29"/>
      <c r="I16" s="99"/>
      <c r="J16" s="172"/>
      <c r="K16"/>
      <c r="L16" s="56"/>
      <c r="M16"/>
      <c r="N16"/>
      <c r="O16"/>
    </row>
    <row r="17" spans="1:12" ht="17.25" customHeight="1">
      <c r="A17" s="24"/>
      <c r="B17" s="10" t="s">
        <v>73</v>
      </c>
      <c r="C17" s="10" t="s">
        <v>114</v>
      </c>
      <c r="D17" s="153">
        <v>2006</v>
      </c>
      <c r="E17" s="28">
        <v>15</v>
      </c>
      <c r="F17" s="28">
        <v>15.1</v>
      </c>
      <c r="G17" s="28">
        <v>15.1</v>
      </c>
      <c r="H17" s="28">
        <v>16.2</v>
      </c>
      <c r="I17" s="99"/>
      <c r="J17" s="172"/>
      <c r="K17" s="50"/>
      <c r="L17" s="56"/>
    </row>
    <row r="18" spans="1:15" ht="17.25" customHeight="1">
      <c r="A18" s="24"/>
      <c r="B18" s="10" t="s">
        <v>111</v>
      </c>
      <c r="C18" s="10" t="s">
        <v>112</v>
      </c>
      <c r="D18" s="153">
        <v>2004</v>
      </c>
      <c r="E18" s="28">
        <v>14.7</v>
      </c>
      <c r="F18" s="28">
        <v>14.95</v>
      </c>
      <c r="G18" s="28">
        <v>14.5</v>
      </c>
      <c r="H18" s="28">
        <v>15.05</v>
      </c>
      <c r="I18" s="99"/>
      <c r="J18" s="172"/>
      <c r="K18" s="49"/>
      <c r="L18" s="57"/>
      <c r="M18"/>
      <c r="N18"/>
      <c r="O18"/>
    </row>
    <row r="19" spans="1:15" ht="17.25" customHeight="1">
      <c r="A19" s="24"/>
      <c r="B19" s="10" t="s">
        <v>113</v>
      </c>
      <c r="C19" s="10" t="s">
        <v>93</v>
      </c>
      <c r="D19" s="153">
        <v>2005</v>
      </c>
      <c r="E19" s="116">
        <v>15.2</v>
      </c>
      <c r="F19" s="116">
        <v>14.85</v>
      </c>
      <c r="G19" s="116">
        <v>14.7</v>
      </c>
      <c r="H19" s="116">
        <v>15.25</v>
      </c>
      <c r="I19" s="99"/>
      <c r="J19" s="172"/>
      <c r="K19" s="49"/>
      <c r="L19" s="56"/>
      <c r="M19"/>
      <c r="N19"/>
      <c r="O19"/>
    </row>
    <row r="20" spans="1:15" ht="17.25" customHeight="1">
      <c r="A20" s="24"/>
      <c r="B20" s="10" t="s">
        <v>211</v>
      </c>
      <c r="C20" s="10" t="s">
        <v>30</v>
      </c>
      <c r="D20" s="152">
        <v>2006</v>
      </c>
      <c r="E20" s="28">
        <v>14.6</v>
      </c>
      <c r="F20" s="28">
        <v>14.4</v>
      </c>
      <c r="G20" s="28">
        <v>14.6</v>
      </c>
      <c r="H20" s="28">
        <v>15.75</v>
      </c>
      <c r="I20" s="99"/>
      <c r="J20" s="172"/>
      <c r="K20" s="49"/>
      <c r="L20" s="56"/>
      <c r="M20"/>
      <c r="N20"/>
      <c r="O20"/>
    </row>
    <row r="21" spans="1:15" ht="17.25" customHeight="1">
      <c r="A21" s="24"/>
      <c r="B21" s="105"/>
      <c r="C21" s="106"/>
      <c r="D21" s="107"/>
      <c r="E21" s="31">
        <f>IF(SUM(E17:E20)&gt;0,LARGE(E17:E20,1)+LARGE(E17:E20,2)+LARGE(E17:E20,3))</f>
        <v>44.9</v>
      </c>
      <c r="F21" s="31">
        <f>IF(SUM(F17:F20)&gt;0,LARGE(F17:F20,1)+LARGE(F17:F20,2)+LARGE(F17:F20,3))</f>
        <v>44.9</v>
      </c>
      <c r="G21" s="31">
        <f>IF(SUM(G17:G20)&gt;0,LARGE(G17:G20,1)+LARGE(G17:G20,2)+LARGE(G17:G20,3))</f>
        <v>44.4</v>
      </c>
      <c r="H21" s="31">
        <f>IF(SUM(H17:H20)&gt;0,LARGE(H17:H20,1)+LARGE(H17:H20,2)+LARGE(H17:H20,3))</f>
        <v>47.2</v>
      </c>
      <c r="I21" s="32">
        <f>SUM(E21:H21)</f>
        <v>181.39999999999998</v>
      </c>
      <c r="J21" s="170"/>
      <c r="K21" s="49"/>
      <c r="L21" s="56"/>
      <c r="M21"/>
      <c r="N21"/>
      <c r="O21"/>
    </row>
    <row r="22" spans="1:15" ht="10.5" customHeight="1">
      <c r="A22" s="20"/>
      <c r="B22" s="96"/>
      <c r="C22" s="97"/>
      <c r="D22" s="98"/>
      <c r="E22" s="29"/>
      <c r="F22" s="29"/>
      <c r="G22" s="29"/>
      <c r="H22" s="29"/>
      <c r="I22" s="99"/>
      <c r="J22" s="172"/>
      <c r="K22"/>
      <c r="L22" s="53"/>
      <c r="M22"/>
      <c r="N22"/>
      <c r="O22"/>
    </row>
    <row r="23" spans="1:15" ht="17.25" customHeight="1">
      <c r="A23" s="24" t="s">
        <v>7</v>
      </c>
      <c r="B23" s="51" t="s">
        <v>115</v>
      </c>
      <c r="C23" s="50"/>
      <c r="D23" s="56"/>
      <c r="E23" s="29"/>
      <c r="F23" s="29"/>
      <c r="G23" s="29"/>
      <c r="H23" s="29"/>
      <c r="I23" s="99"/>
      <c r="J23" s="172"/>
      <c r="K23" s="54"/>
      <c r="L23" s="45"/>
      <c r="M23"/>
      <c r="N23"/>
      <c r="O23"/>
    </row>
    <row r="24" spans="1:10" ht="17.25" customHeight="1">
      <c r="A24" s="24"/>
      <c r="B24" s="10" t="s">
        <v>23</v>
      </c>
      <c r="C24" s="10" t="s">
        <v>43</v>
      </c>
      <c r="D24" s="153">
        <v>2007</v>
      </c>
      <c r="E24" s="28">
        <v>14.7</v>
      </c>
      <c r="F24" s="28">
        <v>13.8</v>
      </c>
      <c r="G24" s="28">
        <v>12.7</v>
      </c>
      <c r="H24" s="28">
        <v>15.75</v>
      </c>
      <c r="I24" s="99"/>
      <c r="J24" s="172"/>
    </row>
    <row r="25" spans="1:10" ht="17.25" customHeight="1">
      <c r="A25" s="24"/>
      <c r="B25" s="10" t="s">
        <v>194</v>
      </c>
      <c r="C25" s="10" t="s">
        <v>26</v>
      </c>
      <c r="D25" s="153">
        <v>2005</v>
      </c>
      <c r="E25" s="28">
        <v>15.7</v>
      </c>
      <c r="F25" s="28">
        <v>15.7</v>
      </c>
      <c r="G25" s="28">
        <v>14.7</v>
      </c>
      <c r="H25" s="28">
        <v>15.95</v>
      </c>
      <c r="I25" s="99"/>
      <c r="J25" s="172"/>
    </row>
    <row r="26" spans="1:10" ht="17.25" customHeight="1">
      <c r="A26" s="24"/>
      <c r="B26" s="10" t="s">
        <v>116</v>
      </c>
      <c r="C26" s="10" t="s">
        <v>27</v>
      </c>
      <c r="D26" s="153">
        <v>2004</v>
      </c>
      <c r="E26" s="116">
        <v>14.8</v>
      </c>
      <c r="F26" s="116">
        <v>14.35</v>
      </c>
      <c r="G26" s="116">
        <v>13.8</v>
      </c>
      <c r="H26" s="116">
        <v>16.05</v>
      </c>
      <c r="I26" s="99"/>
      <c r="J26" s="172"/>
    </row>
    <row r="27" spans="1:10" ht="17.25" customHeight="1">
      <c r="A27" s="24"/>
      <c r="B27" s="10" t="s">
        <v>80</v>
      </c>
      <c r="C27" s="10" t="s">
        <v>15</v>
      </c>
      <c r="D27" s="153">
        <v>2005</v>
      </c>
      <c r="E27" s="28">
        <v>14.3</v>
      </c>
      <c r="F27" s="28">
        <v>13.45</v>
      </c>
      <c r="G27" s="28">
        <v>14.4</v>
      </c>
      <c r="H27" s="28">
        <v>15.4</v>
      </c>
      <c r="I27" s="99"/>
      <c r="J27" s="172"/>
    </row>
    <row r="28" spans="1:10" ht="17.25" customHeight="1">
      <c r="A28" s="20"/>
      <c r="B28" s="105"/>
      <c r="C28" s="106"/>
      <c r="D28" s="107"/>
      <c r="E28" s="31">
        <f>IF(SUM(E24:E27)&gt;0,LARGE(E24:E27,1)+LARGE(E24:E27,2)+LARGE(E24:E27,3))</f>
        <v>45.2</v>
      </c>
      <c r="F28" s="31">
        <f>IF(SUM(F24:F27)&gt;0,LARGE(F24:F27,1)+LARGE(F24:F27,2)+LARGE(F24:F27,3))</f>
        <v>43.849999999999994</v>
      </c>
      <c r="G28" s="31">
        <f>IF(SUM(G24:G27)&gt;0,LARGE(G24:G27,1)+LARGE(G24:G27,2)+LARGE(G24:G27,3))</f>
        <v>42.900000000000006</v>
      </c>
      <c r="H28" s="31">
        <f>IF(SUM(H24:H27)&gt;0,LARGE(H24:H27,1)+LARGE(H24:H27,2)+LARGE(H24:H27,3))</f>
        <v>47.75</v>
      </c>
      <c r="I28" s="32">
        <f>SUM(E28:H28)</f>
        <v>179.7</v>
      </c>
      <c r="J28" s="170"/>
    </row>
    <row r="29" spans="1:15" ht="6" customHeight="1">
      <c r="A29" s="20"/>
      <c r="B29" s="96"/>
      <c r="C29" s="97"/>
      <c r="D29" s="98"/>
      <c r="E29" s="29"/>
      <c r="F29" s="29"/>
      <c r="G29" s="29"/>
      <c r="H29" s="29"/>
      <c r="I29" s="99"/>
      <c r="J29" s="172"/>
      <c r="K29"/>
      <c r="L29" s="53"/>
      <c r="M29"/>
      <c r="N29"/>
      <c r="O29"/>
    </row>
    <row r="30" spans="1:10" ht="17.25" customHeight="1">
      <c r="A30" s="24" t="s">
        <v>8</v>
      </c>
      <c r="B30" s="52" t="s">
        <v>40</v>
      </c>
      <c r="C30" s="50"/>
      <c r="D30" s="56"/>
      <c r="E30" s="29"/>
      <c r="F30" s="29"/>
      <c r="G30" s="29"/>
      <c r="H30" s="29"/>
      <c r="I30" s="99"/>
      <c r="J30" s="172"/>
    </row>
    <row r="31" spans="1:10" ht="17.25" customHeight="1">
      <c r="A31" s="24"/>
      <c r="B31" s="41" t="s">
        <v>84</v>
      </c>
      <c r="C31" s="41" t="s">
        <v>27</v>
      </c>
      <c r="D31" s="153">
        <v>2006</v>
      </c>
      <c r="E31" s="28">
        <v>15</v>
      </c>
      <c r="F31" s="28">
        <v>13.8</v>
      </c>
      <c r="G31" s="28">
        <v>14.6</v>
      </c>
      <c r="H31" s="28">
        <v>13.6</v>
      </c>
      <c r="I31" s="99"/>
      <c r="J31" s="172"/>
    </row>
    <row r="32" spans="1:10" s="115" customFormat="1" ht="17.25" customHeight="1">
      <c r="A32" s="109"/>
      <c r="B32" s="41" t="s">
        <v>85</v>
      </c>
      <c r="C32" s="41" t="s">
        <v>46</v>
      </c>
      <c r="D32" s="153">
        <v>2006</v>
      </c>
      <c r="E32" s="28">
        <v>14.55</v>
      </c>
      <c r="F32" s="28">
        <v>13.3</v>
      </c>
      <c r="G32" s="28">
        <v>12.2</v>
      </c>
      <c r="H32" s="28">
        <v>12.95</v>
      </c>
      <c r="I32" s="99"/>
      <c r="J32" s="172"/>
    </row>
    <row r="33" spans="1:12" ht="17.25" customHeight="1">
      <c r="A33" s="24"/>
      <c r="B33" s="41" t="s">
        <v>86</v>
      </c>
      <c r="C33" s="41" t="s">
        <v>87</v>
      </c>
      <c r="D33" s="153">
        <v>2005</v>
      </c>
      <c r="E33" s="116">
        <v>14.3</v>
      </c>
      <c r="F33" s="116">
        <v>13.85</v>
      </c>
      <c r="G33" s="116">
        <v>11.4</v>
      </c>
      <c r="H33" s="116">
        <v>14.7</v>
      </c>
      <c r="I33" s="99"/>
      <c r="J33" s="172"/>
      <c r="K33" s="49"/>
      <c r="L33" s="53"/>
    </row>
    <row r="34" spans="1:12" ht="17.25" customHeight="1">
      <c r="A34" s="24"/>
      <c r="B34" s="41" t="s">
        <v>175</v>
      </c>
      <c r="C34" s="41" t="s">
        <v>176</v>
      </c>
      <c r="D34" s="153">
        <v>2005</v>
      </c>
      <c r="E34" s="28">
        <v>15.2</v>
      </c>
      <c r="F34" s="28">
        <v>12.6</v>
      </c>
      <c r="G34" s="28">
        <v>13.5</v>
      </c>
      <c r="H34" s="28">
        <v>12.95</v>
      </c>
      <c r="I34" s="99"/>
      <c r="J34" s="172"/>
      <c r="K34" s="49"/>
      <c r="L34" s="53"/>
    </row>
    <row r="35" spans="1:10" ht="17.25" customHeight="1">
      <c r="A35" s="24"/>
      <c r="B35" s="105"/>
      <c r="C35" s="106"/>
      <c r="D35" s="107"/>
      <c r="E35" s="31">
        <f>IF(SUM(E31:E34)&gt;0,LARGE(E31:E34,1)+LARGE(E31:E34,2)+LARGE(E31:E34,3))</f>
        <v>44.75</v>
      </c>
      <c r="F35" s="31">
        <f>IF(SUM(F31:F34)&gt;0,LARGE(F31:F34,1)+LARGE(F31:F34,2)+LARGE(F31:F34,3))</f>
        <v>40.95</v>
      </c>
      <c r="G35" s="31">
        <f>IF(SUM(G31:G34)&gt;0,LARGE(G31:G34,1)+LARGE(G31:G34,2)+LARGE(G31:G34,3))</f>
        <v>40.3</v>
      </c>
      <c r="H35" s="31">
        <f>IF(SUM(H31:H34)&gt;0,LARGE(H31:H34,1)+LARGE(H31:H34,2)+LARGE(H31:H34,3))</f>
        <v>41.25</v>
      </c>
      <c r="I35" s="32">
        <f>SUM(E35:H35)</f>
        <v>167.25</v>
      </c>
      <c r="J35" s="170"/>
    </row>
    <row r="36" spans="2:10" ht="6.75" customHeight="1">
      <c r="B36" s="96"/>
      <c r="C36" s="97"/>
      <c r="D36" s="98"/>
      <c r="E36" s="29"/>
      <c r="F36" s="29"/>
      <c r="G36" s="29"/>
      <c r="H36" s="29"/>
      <c r="I36" s="99"/>
      <c r="J36" s="172"/>
    </row>
    <row r="37" spans="1:10" ht="17.25" customHeight="1">
      <c r="A37" s="24" t="s">
        <v>9</v>
      </c>
      <c r="B37" s="52" t="s">
        <v>153</v>
      </c>
      <c r="C37" s="50"/>
      <c r="D37" s="56"/>
      <c r="E37" s="29"/>
      <c r="F37" s="29"/>
      <c r="G37" s="29"/>
      <c r="H37" s="29"/>
      <c r="I37" s="99"/>
      <c r="J37" s="172"/>
    </row>
    <row r="38" spans="1:10" ht="17.25" customHeight="1">
      <c r="A38" s="24"/>
      <c r="B38" s="41" t="s">
        <v>76</v>
      </c>
      <c r="C38" s="41" t="s">
        <v>77</v>
      </c>
      <c r="D38" s="153">
        <v>2005</v>
      </c>
      <c r="E38" s="28">
        <v>13.7</v>
      </c>
      <c r="F38" s="28">
        <v>11.3</v>
      </c>
      <c r="G38" s="28">
        <v>11.3</v>
      </c>
      <c r="H38" s="28">
        <v>15.75</v>
      </c>
      <c r="I38" s="99"/>
      <c r="J38" s="172"/>
    </row>
    <row r="39" spans="1:10" ht="17.25" customHeight="1">
      <c r="A39" s="24"/>
      <c r="B39" s="41" t="s">
        <v>155</v>
      </c>
      <c r="C39" s="41" t="s">
        <v>50</v>
      </c>
      <c r="D39" s="153">
        <v>2004</v>
      </c>
      <c r="E39" s="28">
        <v>14.3</v>
      </c>
      <c r="F39" s="28">
        <v>13.6</v>
      </c>
      <c r="G39" s="28">
        <v>11.5</v>
      </c>
      <c r="H39" s="28">
        <v>15.95</v>
      </c>
      <c r="I39" s="99"/>
      <c r="J39" s="172"/>
    </row>
    <row r="40" spans="1:11" ht="17.25" customHeight="1">
      <c r="A40" s="24"/>
      <c r="B40" s="41" t="s">
        <v>78</v>
      </c>
      <c r="C40" s="41" t="s">
        <v>15</v>
      </c>
      <c r="D40" s="153">
        <v>2005</v>
      </c>
      <c r="E40" s="116">
        <v>12.5</v>
      </c>
      <c r="F40" s="116">
        <v>13.1</v>
      </c>
      <c r="G40" s="116">
        <v>10.4</v>
      </c>
      <c r="H40" s="116">
        <v>16.05</v>
      </c>
      <c r="I40" s="99"/>
      <c r="J40" s="172"/>
      <c r="K40" s="93"/>
    </row>
    <row r="41" spans="1:11" ht="17.25" customHeight="1">
      <c r="A41" s="24"/>
      <c r="B41" s="41" t="s">
        <v>75</v>
      </c>
      <c r="C41" s="41" t="s">
        <v>13</v>
      </c>
      <c r="D41" s="152">
        <v>2005</v>
      </c>
      <c r="E41" s="28">
        <v>12.7</v>
      </c>
      <c r="F41" s="28">
        <v>12.8</v>
      </c>
      <c r="G41" s="28">
        <v>7.4</v>
      </c>
      <c r="H41" s="28">
        <v>15.4</v>
      </c>
      <c r="I41" s="99"/>
      <c r="J41" s="172"/>
      <c r="K41" s="93"/>
    </row>
    <row r="42" spans="1:12" ht="17.25" customHeight="1">
      <c r="A42" s="20"/>
      <c r="B42" s="105"/>
      <c r="C42" s="106"/>
      <c r="D42" s="107"/>
      <c r="E42" s="31">
        <f>IF(SUM(E38:E41)&gt;0,LARGE(E38:E41,1)+LARGE(E38:E41,2)+LARGE(E38:E41,3))</f>
        <v>40.7</v>
      </c>
      <c r="F42" s="31">
        <f>IF(SUM(F38:F41)&gt;0,LARGE(F38:F41,1)+LARGE(F38:F41,2)+LARGE(F38:F41,3))</f>
        <v>39.5</v>
      </c>
      <c r="G42" s="31">
        <f>IF(SUM(G38:G41)&gt;0,LARGE(G38:G41,1)+LARGE(G38:G41,2)+LARGE(G38:G41,3))</f>
        <v>33.2</v>
      </c>
      <c r="H42" s="31">
        <f>IF(SUM(H38:H41)&gt;0,LARGE(H38:H41,1)+LARGE(H38:H41,2)+LARGE(H38:H41,3))</f>
        <v>47.75</v>
      </c>
      <c r="I42" s="32">
        <f>SUM(E42:H42)</f>
        <v>161.15</v>
      </c>
      <c r="J42" s="170"/>
      <c r="K42" s="121"/>
      <c r="L42" s="122"/>
    </row>
    <row r="43" spans="2:11" ht="6.75" customHeight="1">
      <c r="B43" s="96"/>
      <c r="C43" s="97"/>
      <c r="D43" s="98"/>
      <c r="E43" s="29"/>
      <c r="F43" s="29"/>
      <c r="G43" s="29"/>
      <c r="H43" s="29"/>
      <c r="I43" s="99"/>
      <c r="J43" s="92"/>
      <c r="K43" s="93"/>
    </row>
    <row r="44" spans="2:9" ht="17.25" customHeight="1">
      <c r="B44" s="96"/>
      <c r="C44" s="97"/>
      <c r="D44" s="98"/>
      <c r="E44" s="29"/>
      <c r="F44" s="29"/>
      <c r="G44" s="29"/>
      <c r="H44" s="29"/>
      <c r="I44" s="99"/>
    </row>
    <row r="45" ht="17.25" customHeight="1">
      <c r="K45" s="49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spans="2:4" ht="15.75">
      <c r="B53" s="117"/>
      <c r="C53" s="118"/>
      <c r="D53" s="119"/>
    </row>
    <row r="54" spans="2:4" ht="15.75">
      <c r="B54" s="117"/>
      <c r="C54" s="118"/>
      <c r="D54" s="119"/>
    </row>
    <row r="55" spans="2:4" ht="15.75">
      <c r="B55" s="117"/>
      <c r="C55" s="118"/>
      <c r="D55" s="119"/>
    </row>
    <row r="56" spans="2:4" ht="15.75">
      <c r="B56" s="117"/>
      <c r="C56" s="118"/>
      <c r="D56" s="119"/>
    </row>
    <row r="57" spans="2:4" ht="15.75">
      <c r="B57" s="117"/>
      <c r="C57" s="118"/>
      <c r="D57" s="119"/>
    </row>
    <row r="58" spans="2:4" ht="15.75">
      <c r="B58" s="117"/>
      <c r="C58" s="118"/>
      <c r="D58" s="119"/>
    </row>
    <row r="59" spans="2:4" ht="15.75">
      <c r="B59" s="117"/>
      <c r="C59" s="118"/>
      <c r="D59" s="119"/>
    </row>
    <row r="60" spans="2:4" ht="15.75">
      <c r="B60" s="117"/>
      <c r="C60" s="118"/>
      <c r="D60" s="119"/>
    </row>
    <row r="61" spans="2:4" ht="15.75">
      <c r="B61" s="117"/>
      <c r="C61" s="118"/>
      <c r="D61" s="119"/>
    </row>
    <row r="62" spans="2:4" ht="15.75">
      <c r="B62" s="117"/>
      <c r="C62" s="118"/>
      <c r="D62" s="119"/>
    </row>
    <row r="63" spans="2:4" ht="15.75">
      <c r="B63" s="117"/>
      <c r="C63" s="118"/>
      <c r="D63" s="119"/>
    </row>
    <row r="64" spans="2:4" ht="15.75">
      <c r="B64" s="117"/>
      <c r="C64" s="118"/>
      <c r="D64" s="119"/>
    </row>
    <row r="65" spans="2:4" ht="15.75">
      <c r="B65" s="117"/>
      <c r="C65" s="118"/>
      <c r="D65" s="119"/>
    </row>
    <row r="66" spans="2:4" ht="15.75">
      <c r="B66" s="117"/>
      <c r="C66" s="118"/>
      <c r="D66" s="119"/>
    </row>
    <row r="67" spans="2:4" ht="15.75">
      <c r="B67" s="117"/>
      <c r="C67" s="118"/>
      <c r="D67" s="119"/>
    </row>
    <row r="68" spans="2:3" ht="15.75">
      <c r="B68" s="117"/>
      <c r="C68" s="118"/>
    </row>
    <row r="69" spans="2:3" ht="15.75">
      <c r="B69" s="117"/>
      <c r="C69" s="118"/>
    </row>
    <row r="70" spans="2:3" ht="15.75">
      <c r="B70" s="117"/>
      <c r="C70" s="134"/>
    </row>
    <row r="71" spans="2:3" ht="15.75">
      <c r="B71" s="117"/>
      <c r="C71" s="134"/>
    </row>
    <row r="72" spans="2:3" ht="15.75">
      <c r="B72" s="117"/>
      <c r="C72" s="134"/>
    </row>
    <row r="73" spans="2:3" ht="15.75">
      <c r="B73" s="117"/>
      <c r="C73" s="134"/>
    </row>
    <row r="74" spans="2:3" ht="15.75">
      <c r="B74" s="117"/>
      <c r="C74" s="134"/>
    </row>
    <row r="75" spans="2:3" ht="15.75">
      <c r="B75" s="117"/>
      <c r="C75" s="134"/>
    </row>
    <row r="76" spans="2:3" ht="15.75">
      <c r="B76" s="117"/>
      <c r="C76" s="134"/>
    </row>
    <row r="77" spans="2:3" ht="15.75">
      <c r="B77" s="117"/>
      <c r="C77" s="134"/>
    </row>
    <row r="78" spans="2:3" ht="15.75">
      <c r="B78" s="117"/>
      <c r="C78" s="134"/>
    </row>
  </sheetData>
  <sheetProtection/>
  <mergeCells count="3">
    <mergeCell ref="A1:I1"/>
    <mergeCell ref="A3:I3"/>
    <mergeCell ref="A5:I5"/>
  </mergeCells>
  <printOptions/>
  <pageMargins left="0.21" right="0.17" top="0.39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7">
      <selection activeCell="G31" sqref="G31"/>
    </sheetView>
  </sheetViews>
  <sheetFormatPr defaultColWidth="9.00390625" defaultRowHeight="12.75"/>
  <cols>
    <col min="1" max="1" width="3.75390625" style="7" customWidth="1"/>
    <col min="2" max="2" width="12.00390625" style="17" customWidth="1"/>
    <col min="3" max="3" width="11.00390625" style="7" customWidth="1"/>
    <col min="4" max="4" width="7.125" style="4" customWidth="1"/>
    <col min="5" max="7" width="11.25390625" style="7" customWidth="1"/>
    <col min="8" max="8" width="11.25390625" style="12" customWidth="1"/>
    <col min="9" max="9" width="13.75390625" style="6" customWidth="1"/>
    <col min="10" max="10" width="18.00390625" style="49" customWidth="1"/>
    <col min="11" max="11" width="12.25390625" style="88" customWidth="1"/>
    <col min="12" max="12" width="22.375" style="49" customWidth="1"/>
    <col min="13" max="13" width="16.00390625" style="49" customWidth="1"/>
    <col min="14" max="14" width="14.375" style="49" customWidth="1"/>
    <col min="15" max="15" width="3.25390625" style="90" customWidth="1"/>
    <col min="16" max="16384" width="9.125" style="7" customWidth="1"/>
  </cols>
  <sheetData>
    <row r="1" spans="1:12" ht="33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L1" s="89"/>
    </row>
    <row r="2" spans="1:9" ht="15.75">
      <c r="A2" s="2"/>
      <c r="B2" s="16"/>
      <c r="C2" s="3"/>
      <c r="E2" s="4"/>
      <c r="F2" s="4"/>
      <c r="G2" s="4"/>
      <c r="H2" s="11"/>
      <c r="I2" s="5"/>
    </row>
    <row r="3" spans="1:9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</row>
    <row r="4" spans="1:9" ht="15.75">
      <c r="A4" s="2"/>
      <c r="B4" s="16"/>
      <c r="C4" s="3"/>
      <c r="E4" s="4"/>
      <c r="F4" s="4"/>
      <c r="G4" s="4"/>
      <c r="H4" s="11"/>
      <c r="I4" s="5"/>
    </row>
    <row r="5" spans="1:12" ht="23.25">
      <c r="A5" s="197" t="s">
        <v>96</v>
      </c>
      <c r="B5" s="197"/>
      <c r="C5" s="197"/>
      <c r="D5" s="197"/>
      <c r="E5" s="197"/>
      <c r="F5" s="197"/>
      <c r="G5" s="197"/>
      <c r="H5" s="197"/>
      <c r="I5" s="197"/>
      <c r="L5" s="91"/>
    </row>
    <row r="6" spans="10:12" ht="15.75">
      <c r="J6" s="92"/>
      <c r="K6" s="93"/>
      <c r="L6" s="94"/>
    </row>
    <row r="7" spans="1:12" ht="15.75">
      <c r="A7" s="20"/>
      <c r="B7"/>
      <c r="C7" s="21"/>
      <c r="D7" s="21"/>
      <c r="E7"/>
      <c r="F7"/>
      <c r="G7"/>
      <c r="H7"/>
      <c r="I7" s="7"/>
      <c r="J7" s="92"/>
      <c r="K7" s="93"/>
      <c r="L7" s="94"/>
    </row>
    <row r="8" spans="1:12" ht="30.75" customHeight="1">
      <c r="A8" s="20"/>
      <c r="B8" s="23"/>
      <c r="C8" s="23"/>
      <c r="D8" s="21"/>
      <c r="E8" s="21"/>
      <c r="F8" s="21"/>
      <c r="G8" s="21"/>
      <c r="H8" s="21"/>
      <c r="I8" s="22" t="s">
        <v>4</v>
      </c>
      <c r="J8" s="92"/>
      <c r="K8" s="93"/>
      <c r="L8" s="95"/>
    </row>
    <row r="9" spans="1:12" ht="11.25" customHeight="1">
      <c r="A9" s="20"/>
      <c r="B9" s="96"/>
      <c r="C9" s="97"/>
      <c r="D9" s="98"/>
      <c r="E9" s="29"/>
      <c r="F9" s="29"/>
      <c r="G9" s="29"/>
      <c r="H9" s="29"/>
      <c r="I9" s="99"/>
      <c r="J9" s="165"/>
      <c r="K9" s="93"/>
      <c r="L9" s="95"/>
    </row>
    <row r="10" spans="1:14" ht="17.25" customHeight="1">
      <c r="A10" s="24" t="s">
        <v>5</v>
      </c>
      <c r="B10" s="54" t="s">
        <v>18</v>
      </c>
      <c r="C10"/>
      <c r="D10"/>
      <c r="E10" s="29"/>
      <c r="F10" s="29"/>
      <c r="G10" s="29"/>
      <c r="H10" s="29"/>
      <c r="I10" s="99"/>
      <c r="J10" s="165"/>
      <c r="M10" s="102"/>
      <c r="N10" s="102"/>
    </row>
    <row r="11" spans="1:15" ht="17.25" customHeight="1">
      <c r="A11" s="24"/>
      <c r="B11" s="10" t="s">
        <v>97</v>
      </c>
      <c r="C11" s="10" t="s">
        <v>36</v>
      </c>
      <c r="D11" s="153">
        <v>2005</v>
      </c>
      <c r="E11" s="28">
        <v>11.2</v>
      </c>
      <c r="F11" s="28">
        <v>11.6</v>
      </c>
      <c r="G11" s="28">
        <v>12.6</v>
      </c>
      <c r="H11" s="28">
        <v>12.05</v>
      </c>
      <c r="I11" s="99"/>
      <c r="J11" s="166"/>
      <c r="O11" s="103"/>
    </row>
    <row r="12" spans="1:15" ht="17.25" customHeight="1">
      <c r="A12" s="24"/>
      <c r="B12" s="10" t="s">
        <v>98</v>
      </c>
      <c r="C12" s="10" t="s">
        <v>19</v>
      </c>
      <c r="D12" s="153">
        <v>2005</v>
      </c>
      <c r="E12" s="28">
        <v>11.2</v>
      </c>
      <c r="F12" s="28">
        <v>12.2</v>
      </c>
      <c r="G12" s="28">
        <v>12.8</v>
      </c>
      <c r="H12" s="28">
        <v>12.2</v>
      </c>
      <c r="I12" s="99"/>
      <c r="J12" s="166"/>
      <c r="O12" s="103"/>
    </row>
    <row r="13" spans="1:14" ht="17.25" customHeight="1">
      <c r="A13" s="24"/>
      <c r="B13" s="10" t="s">
        <v>102</v>
      </c>
      <c r="C13" s="10" t="s">
        <v>103</v>
      </c>
      <c r="D13" s="153">
        <v>2003</v>
      </c>
      <c r="E13" s="116">
        <v>10.9</v>
      </c>
      <c r="F13" s="116">
        <v>11.4</v>
      </c>
      <c r="G13" s="116">
        <v>9.7</v>
      </c>
      <c r="H13" s="116">
        <v>11.35</v>
      </c>
      <c r="I13" s="99"/>
      <c r="J13" s="166"/>
      <c r="M13" s="92"/>
      <c r="N13" s="93"/>
    </row>
    <row r="14" spans="1:14" ht="17.25" customHeight="1">
      <c r="A14" s="24"/>
      <c r="B14" s="10" t="s">
        <v>104</v>
      </c>
      <c r="C14" s="10" t="s">
        <v>14</v>
      </c>
      <c r="D14" s="153">
        <v>2002</v>
      </c>
      <c r="E14" s="28">
        <v>11.1</v>
      </c>
      <c r="F14" s="28">
        <v>12</v>
      </c>
      <c r="G14" s="28">
        <v>11.1</v>
      </c>
      <c r="H14" s="28">
        <v>12.1</v>
      </c>
      <c r="I14" s="99"/>
      <c r="J14" s="166"/>
      <c r="M14" s="92"/>
      <c r="N14" s="104"/>
    </row>
    <row r="15" spans="1:12" ht="17.25" customHeight="1">
      <c r="A15" s="24"/>
      <c r="B15" s="105"/>
      <c r="C15" s="106"/>
      <c r="D15" s="107"/>
      <c r="E15" s="31">
        <f>IF(SUM(E11:E14)&gt;0,LARGE(E11:E14,1)+LARGE(E11:E14,2)+LARGE(E11:E14,3))</f>
        <v>33.5</v>
      </c>
      <c r="F15" s="31">
        <f>IF(SUM(F11:F14)&gt;0,LARGE(F11:F14,1)+LARGE(F11:F14,2)+LARGE(F11:F14,3))</f>
        <v>35.8</v>
      </c>
      <c r="G15" s="31">
        <f>IF(SUM(G11:G14)&gt;0,LARGE(G11:G14,1)+LARGE(G11:G14,2)+LARGE(G11:G14,3))</f>
        <v>36.5</v>
      </c>
      <c r="H15" s="31">
        <f>IF(SUM(H11:H14)&gt;0,LARGE(H11:H14,1)+LARGE(H11:H14,2)+LARGE(H11:H14,3))</f>
        <v>36.349999999999994</v>
      </c>
      <c r="I15" s="32">
        <f>SUM(E15:H15)</f>
        <v>142.14999999999998</v>
      </c>
      <c r="J15" s="166"/>
      <c r="K15"/>
      <c r="L15" s="53"/>
    </row>
    <row r="16" spans="1:12" ht="8.25" customHeight="1">
      <c r="A16" s="20"/>
      <c r="B16" s="96"/>
      <c r="C16" s="97"/>
      <c r="D16" s="98"/>
      <c r="E16" s="29"/>
      <c r="F16" s="29"/>
      <c r="G16" s="29"/>
      <c r="H16" s="29"/>
      <c r="I16" s="99"/>
      <c r="J16" s="166"/>
      <c r="K16"/>
      <c r="L16" s="53"/>
    </row>
    <row r="17" spans="1:10" ht="17.25" customHeight="1">
      <c r="A17" s="24" t="s">
        <v>6</v>
      </c>
      <c r="B17" s="54" t="s">
        <v>199</v>
      </c>
      <c r="C17"/>
      <c r="D17"/>
      <c r="E17" s="29"/>
      <c r="F17" s="29"/>
      <c r="G17" s="29"/>
      <c r="H17" s="29"/>
      <c r="I17" s="99"/>
      <c r="J17" s="166"/>
    </row>
    <row r="18" spans="1:12" ht="17.25" customHeight="1">
      <c r="A18" s="24"/>
      <c r="B18" s="10" t="s">
        <v>105</v>
      </c>
      <c r="C18" s="10" t="s">
        <v>66</v>
      </c>
      <c r="D18" s="153">
        <v>2004</v>
      </c>
      <c r="E18" s="28">
        <v>10.7</v>
      </c>
      <c r="F18" s="28">
        <v>11.2</v>
      </c>
      <c r="G18" s="28">
        <v>10.8</v>
      </c>
      <c r="H18" s="28">
        <v>10.75</v>
      </c>
      <c r="I18" s="99"/>
      <c r="J18" s="166"/>
      <c r="K18" s="95"/>
      <c r="L18" s="95"/>
    </row>
    <row r="19" spans="1:10" ht="17.25" customHeight="1">
      <c r="A19" s="24"/>
      <c r="B19" s="10" t="s">
        <v>99</v>
      </c>
      <c r="C19" s="10" t="s">
        <v>100</v>
      </c>
      <c r="D19" s="153">
        <v>2005</v>
      </c>
      <c r="E19" s="116">
        <v>11</v>
      </c>
      <c r="F19" s="116">
        <v>11.5</v>
      </c>
      <c r="G19" s="116">
        <v>11.2</v>
      </c>
      <c r="H19" s="116">
        <v>11.6</v>
      </c>
      <c r="I19" s="99"/>
      <c r="J19" s="166"/>
    </row>
    <row r="20" spans="1:10" ht="17.25" customHeight="1">
      <c r="A20" s="24"/>
      <c r="B20" s="10" t="s">
        <v>123</v>
      </c>
      <c r="C20" s="10" t="s">
        <v>16</v>
      </c>
      <c r="D20" s="153">
        <v>2004</v>
      </c>
      <c r="E20" s="28">
        <v>10.8</v>
      </c>
      <c r="F20" s="28">
        <v>11.3</v>
      </c>
      <c r="G20" s="28">
        <v>11.8</v>
      </c>
      <c r="H20" s="28">
        <v>10.45</v>
      </c>
      <c r="I20" s="99"/>
      <c r="J20" s="166"/>
    </row>
    <row r="21" spans="1:10" ht="17.25" customHeight="1">
      <c r="A21" s="24"/>
      <c r="B21" s="105"/>
      <c r="C21" s="106"/>
      <c r="D21" s="107"/>
      <c r="E21" s="31">
        <f>IF(SUM(E18:E20)&gt;0,LARGE(E18:E20,1)+LARGE(E18:E20,2)+LARGE(E18:E20,3))</f>
        <v>32.5</v>
      </c>
      <c r="F21" s="31">
        <f>IF(SUM(F18:F20)&gt;0,LARGE(F18:F20,1)+LARGE(F18:F20,2)+LARGE(F18:F20,3))</f>
        <v>34</v>
      </c>
      <c r="G21" s="31">
        <f>IF(SUM(G18:G20)&gt;0,LARGE(G18:G20,1)+LARGE(G18:G20,2)+LARGE(G18:G20,3))</f>
        <v>33.8</v>
      </c>
      <c r="H21" s="31">
        <f>IF(SUM(H18:H20)&gt;0,LARGE(H18:H20,1)+LARGE(H18:H20,2)+LARGE(H18:H20,3))</f>
        <v>32.8</v>
      </c>
      <c r="I21" s="32">
        <f>SUM(E21:H21)</f>
        <v>133.1</v>
      </c>
      <c r="J21" s="166"/>
    </row>
    <row r="22" spans="1:10" ht="10.5" customHeight="1">
      <c r="A22" s="20"/>
      <c r="E22" s="29"/>
      <c r="F22" s="29"/>
      <c r="G22" s="29"/>
      <c r="H22" s="29"/>
      <c r="I22" s="99"/>
      <c r="J22" s="166"/>
    </row>
    <row r="23" spans="1:12" ht="17.25" customHeight="1">
      <c r="A23" s="24" t="s">
        <v>7</v>
      </c>
      <c r="B23" s="52" t="s">
        <v>153</v>
      </c>
      <c r="C23" s="50"/>
      <c r="D23" s="56"/>
      <c r="E23" s="29"/>
      <c r="F23" s="29"/>
      <c r="G23" s="29"/>
      <c r="H23" s="29"/>
      <c r="I23" s="99"/>
      <c r="J23" s="166"/>
      <c r="K23"/>
      <c r="L23"/>
    </row>
    <row r="24" spans="1:10" ht="17.25" customHeight="1">
      <c r="A24" s="24"/>
      <c r="B24" s="41" t="s">
        <v>159</v>
      </c>
      <c r="C24" s="41" t="s">
        <v>66</v>
      </c>
      <c r="D24" s="152">
        <v>2003</v>
      </c>
      <c r="E24" s="28">
        <v>10.8</v>
      </c>
      <c r="F24" s="28">
        <v>10.6</v>
      </c>
      <c r="G24" s="28">
        <v>12</v>
      </c>
      <c r="H24" s="28">
        <v>11.5</v>
      </c>
      <c r="I24" s="99"/>
      <c r="J24" s="166"/>
    </row>
    <row r="25" spans="1:10" ht="17.25" customHeight="1">
      <c r="A25" s="24"/>
      <c r="B25" s="41" t="s">
        <v>160</v>
      </c>
      <c r="C25" s="41" t="s">
        <v>161</v>
      </c>
      <c r="D25" s="152">
        <v>2005</v>
      </c>
      <c r="E25" s="28">
        <v>8.9</v>
      </c>
      <c r="F25" s="28">
        <v>9.8</v>
      </c>
      <c r="G25" s="28">
        <v>10.9</v>
      </c>
      <c r="H25" s="28">
        <v>10.65</v>
      </c>
      <c r="I25" s="99"/>
      <c r="J25" s="166"/>
    </row>
    <row r="26" spans="1:10" ht="17.25" customHeight="1">
      <c r="A26" s="24"/>
      <c r="B26" s="41" t="s">
        <v>28</v>
      </c>
      <c r="C26" s="41" t="s">
        <v>44</v>
      </c>
      <c r="D26" s="152">
        <v>2003</v>
      </c>
      <c r="E26" s="116">
        <v>10.8</v>
      </c>
      <c r="F26" s="116">
        <v>9.6</v>
      </c>
      <c r="G26" s="116">
        <v>10.1</v>
      </c>
      <c r="H26" s="116">
        <v>10.15</v>
      </c>
      <c r="I26" s="99"/>
      <c r="J26" s="166"/>
    </row>
    <row r="27" spans="1:10" ht="17.25" customHeight="1">
      <c r="A27" s="24"/>
      <c r="B27" s="41" t="s">
        <v>162</v>
      </c>
      <c r="C27" s="41" t="s">
        <v>15</v>
      </c>
      <c r="D27" s="152">
        <v>2004</v>
      </c>
      <c r="E27" s="28">
        <v>10.3</v>
      </c>
      <c r="F27" s="28">
        <v>10.6</v>
      </c>
      <c r="G27" s="28">
        <v>10.2</v>
      </c>
      <c r="H27" s="28">
        <v>7.85</v>
      </c>
      <c r="I27" s="99"/>
      <c r="J27" s="166"/>
    </row>
    <row r="28" spans="1:10" ht="17.25" customHeight="1">
      <c r="A28" s="20"/>
      <c r="B28" s="105"/>
      <c r="C28" s="106"/>
      <c r="D28" s="107"/>
      <c r="E28" s="31">
        <f>IF(SUM(E24:E27)&gt;0,LARGE(E24:E27,1)+LARGE(E24:E27,2)+LARGE(E24:E27,3))</f>
        <v>31.900000000000002</v>
      </c>
      <c r="F28" s="31">
        <f>IF(SUM(F24:F27)&gt;0,LARGE(F24:F27,1)+LARGE(F24:F27,2)+LARGE(F24:F27,3))</f>
        <v>31</v>
      </c>
      <c r="G28" s="31">
        <f>IF(SUM(G24:G27)&gt;0,LARGE(G24:G27,1)+LARGE(G24:G27,2)+LARGE(G24:G27,3))</f>
        <v>33.099999999999994</v>
      </c>
      <c r="H28" s="31">
        <f>IF(SUM(H24:H27)&gt;0,LARGE(H24:H27,1)+LARGE(H24:H27,2)+LARGE(H24:H27,3))</f>
        <v>32.3</v>
      </c>
      <c r="I28" s="32">
        <f>SUM(E28:H28)</f>
        <v>128.3</v>
      </c>
      <c r="J28" s="55"/>
    </row>
    <row r="29" ht="18" customHeight="1"/>
    <row r="36" spans="2:4" ht="15.75">
      <c r="B36" s="117"/>
      <c r="C36" s="118"/>
      <c r="D36" s="119"/>
    </row>
    <row r="37" spans="2:4" ht="15.75">
      <c r="B37" s="117"/>
      <c r="C37" s="118"/>
      <c r="D37" s="119"/>
    </row>
    <row r="38" spans="2:4" ht="15.75">
      <c r="B38" s="117"/>
      <c r="C38" s="118"/>
      <c r="D38" s="119"/>
    </row>
    <row r="39" spans="2:4" ht="15.75">
      <c r="B39" s="117"/>
      <c r="C39" s="118"/>
      <c r="D39" s="119"/>
    </row>
    <row r="40" spans="2:4" ht="15.75">
      <c r="B40" s="117"/>
      <c r="C40" s="118"/>
      <c r="D40" s="119"/>
    </row>
    <row r="41" spans="2:4" ht="15.75">
      <c r="B41" s="117"/>
      <c r="C41" s="118"/>
      <c r="D41" s="119"/>
    </row>
    <row r="42" spans="2:4" ht="15.75">
      <c r="B42" s="117"/>
      <c r="C42" s="118"/>
      <c r="D42" s="119"/>
    </row>
    <row r="43" spans="2:4" ht="15.75">
      <c r="B43" s="117"/>
      <c r="C43" s="118"/>
      <c r="D43" s="119"/>
    </row>
    <row r="44" spans="2:4" ht="15.75">
      <c r="B44" s="117"/>
      <c r="C44" s="118"/>
      <c r="D44" s="119"/>
    </row>
    <row r="45" spans="2:3" ht="15.75">
      <c r="B45" s="117"/>
      <c r="C45" s="118"/>
    </row>
    <row r="46" spans="2:3" ht="15.75">
      <c r="B46" s="117"/>
      <c r="C46" s="118"/>
    </row>
    <row r="47" spans="2:3" ht="15.75">
      <c r="B47" s="117"/>
      <c r="C47" s="134"/>
    </row>
    <row r="48" spans="2:3" ht="15.75">
      <c r="B48" s="117"/>
      <c r="C48" s="134"/>
    </row>
    <row r="49" spans="2:3" ht="15.75">
      <c r="B49" s="117"/>
      <c r="C49" s="134"/>
    </row>
    <row r="50" spans="2:3" ht="15.75">
      <c r="B50" s="117"/>
      <c r="C50" s="134"/>
    </row>
    <row r="51" spans="2:3" ht="15.75">
      <c r="B51" s="117"/>
      <c r="C51" s="134"/>
    </row>
    <row r="52" spans="2:3" ht="15.75">
      <c r="B52" s="117"/>
      <c r="C52" s="134"/>
    </row>
    <row r="53" spans="2:3" ht="15.75">
      <c r="B53" s="117"/>
      <c r="C53" s="134"/>
    </row>
    <row r="54" spans="2:3" ht="15.75">
      <c r="B54" s="117"/>
      <c r="C54" s="134"/>
    </row>
    <row r="55" spans="2:3" ht="15.75">
      <c r="B55" s="117"/>
      <c r="C55" s="134"/>
    </row>
  </sheetData>
  <sheetProtection/>
  <mergeCells count="3">
    <mergeCell ref="A1:I1"/>
    <mergeCell ref="A3:I3"/>
    <mergeCell ref="A5:I5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J31" sqref="J31"/>
    </sheetView>
  </sheetViews>
  <sheetFormatPr defaultColWidth="9.00390625" defaultRowHeight="12.75"/>
  <cols>
    <col min="1" max="1" width="3.75390625" style="17" customWidth="1"/>
    <col min="2" max="2" width="11.375" style="17" customWidth="1"/>
    <col min="3" max="3" width="8.00390625" style="17" customWidth="1"/>
    <col min="4" max="4" width="4.75390625" style="17" customWidth="1"/>
    <col min="5" max="5" width="14.125" style="17" customWidth="1"/>
    <col min="6" max="7" width="5.75390625" style="17" customWidth="1"/>
    <col min="8" max="8" width="1.25" style="64" customWidth="1"/>
    <col min="9" max="9" width="7.125" style="38" customWidth="1"/>
    <col min="10" max="10" width="5.75390625" style="17" customWidth="1"/>
    <col min="11" max="11" width="5.75390625" style="38" customWidth="1"/>
    <col min="12" max="12" width="3.375" style="66" customWidth="1"/>
    <col min="13" max="13" width="7.125" style="17" customWidth="1"/>
    <col min="14" max="14" width="5.75390625" style="38" customWidth="1"/>
    <col min="15" max="15" width="5.75390625" style="17" customWidth="1"/>
    <col min="16" max="16" width="3.375" style="64" customWidth="1"/>
    <col min="17" max="17" width="7.125" style="38" customWidth="1"/>
    <col min="18" max="18" width="5.75390625" style="38" customWidth="1"/>
    <col min="19" max="19" width="5.75390625" style="17" customWidth="1"/>
    <col min="20" max="20" width="3.375" style="64" customWidth="1"/>
    <col min="21" max="21" width="7.125" style="17" customWidth="1"/>
    <col min="22" max="22" width="8.125" style="65" customWidth="1"/>
    <col min="23" max="23" width="0.12890625" style="17" hidden="1" customWidth="1"/>
    <col min="24" max="24" width="2.25390625" style="17" customWidth="1"/>
    <col min="25" max="16384" width="9.125" style="17" customWidth="1"/>
  </cols>
  <sheetData>
    <row r="1" spans="1:23" ht="18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13" ht="1.5" customHeight="1">
      <c r="A2" s="59"/>
      <c r="B2" s="16"/>
      <c r="C2" s="16"/>
      <c r="D2" s="60"/>
      <c r="E2" s="60"/>
      <c r="F2" s="60"/>
      <c r="G2" s="60"/>
      <c r="H2" s="61"/>
      <c r="I2" s="58"/>
      <c r="J2" s="16"/>
      <c r="K2" s="62"/>
      <c r="L2" s="63"/>
      <c r="M2" s="16"/>
    </row>
    <row r="3" spans="1:23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</row>
    <row r="4" spans="1:23" ht="15.75">
      <c r="A4" s="197" t="s">
        <v>96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ht="19.5" customHeight="1" thickBot="1"/>
    <row r="6" spans="1:24" s="69" customFormat="1" ht="33.75" customHeight="1">
      <c r="A6" s="67" t="s">
        <v>0</v>
      </c>
      <c r="B6" s="14" t="s">
        <v>1</v>
      </c>
      <c r="C6" s="14" t="s">
        <v>2</v>
      </c>
      <c r="D6" s="86"/>
      <c r="E6" s="14" t="s">
        <v>3</v>
      </c>
      <c r="F6" s="198"/>
      <c r="G6" s="198"/>
      <c r="H6" s="198"/>
      <c r="I6" s="199"/>
      <c r="J6" s="200"/>
      <c r="K6" s="198"/>
      <c r="L6" s="198"/>
      <c r="M6" s="199"/>
      <c r="N6" s="200"/>
      <c r="O6" s="198"/>
      <c r="P6" s="198"/>
      <c r="Q6" s="199"/>
      <c r="R6" s="200"/>
      <c r="S6" s="198"/>
      <c r="T6" s="198"/>
      <c r="U6" s="199"/>
      <c r="V6" s="68" t="s">
        <v>4</v>
      </c>
      <c r="X6" s="70"/>
    </row>
    <row r="7" spans="1:24" ht="21" customHeight="1" thickBot="1">
      <c r="A7" s="71"/>
      <c r="B7" s="34"/>
      <c r="C7" s="34"/>
      <c r="D7" s="87"/>
      <c r="E7" s="34"/>
      <c r="F7" s="72" t="s">
        <v>24</v>
      </c>
      <c r="G7" s="72" t="s">
        <v>25</v>
      </c>
      <c r="H7" s="73"/>
      <c r="I7" s="74" t="s">
        <v>4</v>
      </c>
      <c r="J7" s="75" t="s">
        <v>24</v>
      </c>
      <c r="K7" s="72" t="s">
        <v>25</v>
      </c>
      <c r="L7" s="73"/>
      <c r="M7" s="74" t="s">
        <v>4</v>
      </c>
      <c r="N7" s="75" t="s">
        <v>24</v>
      </c>
      <c r="O7" s="72" t="s">
        <v>25</v>
      </c>
      <c r="P7" s="73"/>
      <c r="Q7" s="74" t="s">
        <v>4</v>
      </c>
      <c r="R7" s="75" t="s">
        <v>24</v>
      </c>
      <c r="S7" s="72" t="s">
        <v>25</v>
      </c>
      <c r="T7" s="73"/>
      <c r="U7" s="74" t="s">
        <v>4</v>
      </c>
      <c r="V7" s="76"/>
      <c r="X7" s="60"/>
    </row>
    <row r="8" spans="1:22" s="81" customFormat="1" ht="16.5" customHeight="1">
      <c r="A8" s="25">
        <v>1</v>
      </c>
      <c r="B8" s="10" t="s">
        <v>98</v>
      </c>
      <c r="C8" s="157" t="s">
        <v>19</v>
      </c>
      <c r="D8" s="154">
        <v>2005</v>
      </c>
      <c r="E8" s="43" t="s">
        <v>91</v>
      </c>
      <c r="F8" s="79">
        <v>2.4</v>
      </c>
      <c r="G8" s="18">
        <v>8.8</v>
      </c>
      <c r="H8" s="19"/>
      <c r="I8" s="78">
        <f aca="true" t="shared" si="0" ref="I8:I19">F8+G8-H8</f>
        <v>11.200000000000001</v>
      </c>
      <c r="J8" s="79">
        <v>3.2</v>
      </c>
      <c r="K8" s="18">
        <v>9</v>
      </c>
      <c r="L8" s="19"/>
      <c r="M8" s="78">
        <f aca="true" t="shared" si="1" ref="M8:M19">J8+K8-L8</f>
        <v>12.2</v>
      </c>
      <c r="N8" s="79">
        <v>3.4</v>
      </c>
      <c r="O8" s="18">
        <v>9.4</v>
      </c>
      <c r="P8" s="19"/>
      <c r="Q8" s="78">
        <f aca="true" t="shared" si="2" ref="Q8:Q19">N8+O8-P8</f>
        <v>12.8</v>
      </c>
      <c r="R8" s="79">
        <v>3.2</v>
      </c>
      <c r="S8" s="18">
        <v>9</v>
      </c>
      <c r="T8" s="19"/>
      <c r="U8" s="78">
        <f aca="true" t="shared" si="3" ref="U8:U19">R8+S8-T8</f>
        <v>12.2</v>
      </c>
      <c r="V8" s="80">
        <f aca="true" t="shared" si="4" ref="V8:V19">I8+M8+Q8+U8</f>
        <v>48.400000000000006</v>
      </c>
    </row>
    <row r="9" spans="1:22" s="81" customFormat="1" ht="16.5" customHeight="1">
      <c r="A9" s="26">
        <v>2</v>
      </c>
      <c r="B9" s="10" t="s">
        <v>97</v>
      </c>
      <c r="C9" s="157" t="s">
        <v>36</v>
      </c>
      <c r="D9" s="154">
        <v>2005</v>
      </c>
      <c r="E9" s="43" t="s">
        <v>91</v>
      </c>
      <c r="F9" s="84">
        <v>2.4</v>
      </c>
      <c r="G9" s="15">
        <v>8.8</v>
      </c>
      <c r="H9" s="13"/>
      <c r="I9" s="83">
        <f t="shared" si="0"/>
        <v>11.200000000000001</v>
      </c>
      <c r="J9" s="84">
        <v>3.1</v>
      </c>
      <c r="K9" s="15">
        <v>8.5</v>
      </c>
      <c r="L9" s="13"/>
      <c r="M9" s="83">
        <f t="shared" si="1"/>
        <v>11.6</v>
      </c>
      <c r="N9" s="84">
        <v>3.4</v>
      </c>
      <c r="O9" s="15">
        <v>9.2</v>
      </c>
      <c r="P9" s="13"/>
      <c r="Q9" s="83">
        <f t="shared" si="2"/>
        <v>12.6</v>
      </c>
      <c r="R9" s="84">
        <v>3.1</v>
      </c>
      <c r="S9" s="15">
        <v>8.95</v>
      </c>
      <c r="T9" s="13"/>
      <c r="U9" s="83">
        <f t="shared" si="3"/>
        <v>12.049999999999999</v>
      </c>
      <c r="V9" s="85">
        <f t="shared" si="4"/>
        <v>47.449999999999996</v>
      </c>
    </row>
    <row r="10" spans="1:22" s="81" customFormat="1" ht="16.5" customHeight="1">
      <c r="A10" s="27">
        <v>3</v>
      </c>
      <c r="B10" s="10" t="s">
        <v>104</v>
      </c>
      <c r="C10" s="157" t="s">
        <v>14</v>
      </c>
      <c r="D10" s="154">
        <v>2002</v>
      </c>
      <c r="E10" s="43" t="s">
        <v>91</v>
      </c>
      <c r="F10" s="84">
        <v>2.4</v>
      </c>
      <c r="G10" s="15">
        <v>8.7</v>
      </c>
      <c r="H10" s="13"/>
      <c r="I10" s="83">
        <f t="shared" si="0"/>
        <v>11.1</v>
      </c>
      <c r="J10" s="84">
        <v>3.4</v>
      </c>
      <c r="K10" s="15">
        <v>8.6</v>
      </c>
      <c r="L10" s="13"/>
      <c r="M10" s="83">
        <f t="shared" si="1"/>
        <v>12</v>
      </c>
      <c r="N10" s="84">
        <v>3.3</v>
      </c>
      <c r="O10" s="15">
        <v>7.8</v>
      </c>
      <c r="P10" s="13"/>
      <c r="Q10" s="83">
        <f t="shared" si="2"/>
        <v>11.1</v>
      </c>
      <c r="R10" s="84">
        <v>3.7</v>
      </c>
      <c r="S10" s="15">
        <v>8.4</v>
      </c>
      <c r="T10" s="13"/>
      <c r="U10" s="83">
        <f t="shared" si="3"/>
        <v>12.100000000000001</v>
      </c>
      <c r="V10" s="85">
        <f t="shared" si="4"/>
        <v>46.300000000000004</v>
      </c>
    </row>
    <row r="11" spans="1:22" s="81" customFormat="1" ht="16.5" customHeight="1">
      <c r="A11" s="26">
        <v>4</v>
      </c>
      <c r="B11" s="10" t="s">
        <v>99</v>
      </c>
      <c r="C11" s="157" t="s">
        <v>100</v>
      </c>
      <c r="D11" s="154">
        <v>2005</v>
      </c>
      <c r="E11" s="43" t="s">
        <v>91</v>
      </c>
      <c r="F11" s="84">
        <v>2.4</v>
      </c>
      <c r="G11" s="15">
        <v>8.6</v>
      </c>
      <c r="H11" s="13"/>
      <c r="I11" s="83">
        <f t="shared" si="0"/>
        <v>11</v>
      </c>
      <c r="J11" s="84">
        <v>3.1</v>
      </c>
      <c r="K11" s="15">
        <v>8.4</v>
      </c>
      <c r="L11" s="13"/>
      <c r="M11" s="83">
        <f t="shared" si="1"/>
        <v>11.5</v>
      </c>
      <c r="N11" s="84">
        <v>3.2</v>
      </c>
      <c r="O11" s="15">
        <v>8</v>
      </c>
      <c r="P11" s="13"/>
      <c r="Q11" s="83">
        <f t="shared" si="2"/>
        <v>11.2</v>
      </c>
      <c r="R11" s="84">
        <v>3</v>
      </c>
      <c r="S11" s="15">
        <v>8.6</v>
      </c>
      <c r="T11" s="13"/>
      <c r="U11" s="83">
        <f t="shared" si="3"/>
        <v>11.6</v>
      </c>
      <c r="V11" s="85">
        <f t="shared" si="4"/>
        <v>45.300000000000004</v>
      </c>
    </row>
    <row r="12" spans="1:22" s="81" customFormat="1" ht="16.5" customHeight="1">
      <c r="A12" s="27">
        <v>5</v>
      </c>
      <c r="B12" s="41" t="s">
        <v>159</v>
      </c>
      <c r="C12" s="48" t="s">
        <v>66</v>
      </c>
      <c r="D12" s="156">
        <v>2003</v>
      </c>
      <c r="E12" s="43" t="s">
        <v>41</v>
      </c>
      <c r="F12" s="84">
        <v>2.4</v>
      </c>
      <c r="G12" s="15">
        <v>8.4</v>
      </c>
      <c r="H12" s="13"/>
      <c r="I12" s="83">
        <f t="shared" si="0"/>
        <v>10.8</v>
      </c>
      <c r="J12" s="84">
        <v>3.1</v>
      </c>
      <c r="K12" s="15">
        <v>7.5</v>
      </c>
      <c r="L12" s="13"/>
      <c r="M12" s="83">
        <f t="shared" si="1"/>
        <v>10.6</v>
      </c>
      <c r="N12" s="84">
        <v>3.3</v>
      </c>
      <c r="O12" s="15">
        <v>8.7</v>
      </c>
      <c r="P12" s="13"/>
      <c r="Q12" s="83">
        <f t="shared" si="2"/>
        <v>12</v>
      </c>
      <c r="R12" s="84">
        <v>3.5</v>
      </c>
      <c r="S12" s="15">
        <v>8</v>
      </c>
      <c r="T12" s="13"/>
      <c r="U12" s="83">
        <f t="shared" si="3"/>
        <v>11.5</v>
      </c>
      <c r="V12" s="85">
        <f t="shared" si="4"/>
        <v>44.9</v>
      </c>
    </row>
    <row r="13" spans="1:23" s="81" customFormat="1" ht="16.5" customHeight="1">
      <c r="A13" s="26">
        <v>6</v>
      </c>
      <c r="B13" s="10" t="s">
        <v>123</v>
      </c>
      <c r="C13" s="157" t="s">
        <v>16</v>
      </c>
      <c r="D13" s="154">
        <v>2004</v>
      </c>
      <c r="E13" s="43" t="s">
        <v>91</v>
      </c>
      <c r="F13" s="84">
        <v>2.4</v>
      </c>
      <c r="G13" s="15">
        <v>8.4</v>
      </c>
      <c r="H13" s="13"/>
      <c r="I13" s="83">
        <f t="shared" si="0"/>
        <v>10.8</v>
      </c>
      <c r="J13" s="84">
        <v>3.3</v>
      </c>
      <c r="K13" s="15">
        <v>8</v>
      </c>
      <c r="L13" s="13"/>
      <c r="M13" s="83">
        <f t="shared" si="1"/>
        <v>11.3</v>
      </c>
      <c r="N13" s="84">
        <v>3.3</v>
      </c>
      <c r="O13" s="15">
        <v>8.5</v>
      </c>
      <c r="P13" s="13"/>
      <c r="Q13" s="83">
        <f t="shared" si="2"/>
        <v>11.8</v>
      </c>
      <c r="R13" s="84">
        <v>3.4</v>
      </c>
      <c r="S13" s="15">
        <v>7.05</v>
      </c>
      <c r="T13" s="13"/>
      <c r="U13" s="83">
        <f t="shared" si="3"/>
        <v>10.45</v>
      </c>
      <c r="V13" s="85">
        <f t="shared" si="4"/>
        <v>44.35000000000001</v>
      </c>
      <c r="W13" s="38"/>
    </row>
    <row r="14" spans="1:28" ht="16.5" customHeight="1">
      <c r="A14" s="26">
        <v>7</v>
      </c>
      <c r="B14" s="10" t="s">
        <v>105</v>
      </c>
      <c r="C14" s="157" t="s">
        <v>66</v>
      </c>
      <c r="D14" s="154">
        <v>2004</v>
      </c>
      <c r="E14" s="43" t="s">
        <v>91</v>
      </c>
      <c r="F14" s="84">
        <v>2.4</v>
      </c>
      <c r="G14" s="15">
        <v>8.3</v>
      </c>
      <c r="H14" s="13"/>
      <c r="I14" s="83">
        <f t="shared" si="0"/>
        <v>10.700000000000001</v>
      </c>
      <c r="J14" s="84">
        <v>3.3</v>
      </c>
      <c r="K14" s="15">
        <v>7.9</v>
      </c>
      <c r="L14" s="13"/>
      <c r="M14" s="83">
        <f t="shared" si="1"/>
        <v>11.2</v>
      </c>
      <c r="N14" s="84">
        <v>3.4</v>
      </c>
      <c r="O14" s="15">
        <v>7.4</v>
      </c>
      <c r="P14" s="13"/>
      <c r="Q14" s="83">
        <f t="shared" si="2"/>
        <v>10.8</v>
      </c>
      <c r="R14" s="84">
        <v>3.5</v>
      </c>
      <c r="S14" s="15">
        <v>7.25</v>
      </c>
      <c r="T14" s="13"/>
      <c r="U14" s="83">
        <f t="shared" si="3"/>
        <v>10.75</v>
      </c>
      <c r="V14" s="85">
        <f t="shared" si="4"/>
        <v>43.45</v>
      </c>
      <c r="Z14" s="105"/>
      <c r="AA14" s="106"/>
      <c r="AB14" s="107"/>
    </row>
    <row r="15" spans="1:28" ht="16.5" customHeight="1">
      <c r="A15" s="27">
        <v>7</v>
      </c>
      <c r="B15" s="10" t="s">
        <v>102</v>
      </c>
      <c r="C15" s="157" t="s">
        <v>103</v>
      </c>
      <c r="D15" s="154">
        <v>2003</v>
      </c>
      <c r="E15" s="43" t="s">
        <v>91</v>
      </c>
      <c r="F15" s="84">
        <v>2.4</v>
      </c>
      <c r="G15" s="15">
        <v>8.5</v>
      </c>
      <c r="H15" s="13"/>
      <c r="I15" s="83">
        <f t="shared" si="0"/>
        <v>10.9</v>
      </c>
      <c r="J15" s="84">
        <v>3.3</v>
      </c>
      <c r="K15" s="15">
        <v>8.1</v>
      </c>
      <c r="L15" s="13"/>
      <c r="M15" s="83">
        <f t="shared" si="1"/>
        <v>11.399999999999999</v>
      </c>
      <c r="N15" s="84">
        <v>3.3</v>
      </c>
      <c r="O15" s="15">
        <v>6.4</v>
      </c>
      <c r="P15" s="13"/>
      <c r="Q15" s="83">
        <f t="shared" si="2"/>
        <v>9.7</v>
      </c>
      <c r="R15" s="84">
        <v>3.4</v>
      </c>
      <c r="S15" s="15">
        <v>7.95</v>
      </c>
      <c r="T15" s="13"/>
      <c r="U15" s="83">
        <f t="shared" si="3"/>
        <v>11.35</v>
      </c>
      <c r="V15" s="85">
        <f t="shared" si="4"/>
        <v>43.349999999999994</v>
      </c>
      <c r="Z15" s="96"/>
      <c r="AA15" s="97"/>
      <c r="AB15" s="98"/>
    </row>
    <row r="16" spans="1:28" ht="16.5" customHeight="1">
      <c r="A16" s="26">
        <v>9</v>
      </c>
      <c r="B16" s="41" t="s">
        <v>28</v>
      </c>
      <c r="C16" s="48" t="s">
        <v>44</v>
      </c>
      <c r="D16" s="156">
        <v>2003</v>
      </c>
      <c r="E16" s="43" t="s">
        <v>41</v>
      </c>
      <c r="F16" s="84">
        <v>2.4</v>
      </c>
      <c r="G16" s="15">
        <v>8.4</v>
      </c>
      <c r="H16" s="13"/>
      <c r="I16" s="83">
        <f t="shared" si="0"/>
        <v>10.8</v>
      </c>
      <c r="J16" s="84">
        <v>2.6</v>
      </c>
      <c r="K16" s="15">
        <v>7</v>
      </c>
      <c r="L16" s="13"/>
      <c r="M16" s="83">
        <f t="shared" si="1"/>
        <v>9.6</v>
      </c>
      <c r="N16" s="84">
        <v>3.2</v>
      </c>
      <c r="O16" s="15">
        <v>6.9</v>
      </c>
      <c r="P16" s="13"/>
      <c r="Q16" s="83">
        <f t="shared" si="2"/>
        <v>10.100000000000001</v>
      </c>
      <c r="R16" s="84">
        <v>3.6</v>
      </c>
      <c r="S16" s="15">
        <v>6.55</v>
      </c>
      <c r="T16" s="13"/>
      <c r="U16" s="83">
        <f t="shared" si="3"/>
        <v>10.15</v>
      </c>
      <c r="V16" s="85">
        <f t="shared" si="4"/>
        <v>40.65</v>
      </c>
      <c r="Z16" s="100"/>
      <c r="AA16" s="101"/>
      <c r="AB16" s="98"/>
    </row>
    <row r="17" spans="1:22" ht="16.5" customHeight="1">
      <c r="A17" s="27">
        <v>10</v>
      </c>
      <c r="B17" s="41" t="s">
        <v>160</v>
      </c>
      <c r="C17" s="48" t="s">
        <v>161</v>
      </c>
      <c r="D17" s="156">
        <v>2005</v>
      </c>
      <c r="E17" s="43" t="s">
        <v>41</v>
      </c>
      <c r="F17" s="84">
        <v>2.4</v>
      </c>
      <c r="G17" s="15">
        <v>6.5</v>
      </c>
      <c r="H17" s="13"/>
      <c r="I17" s="83">
        <f t="shared" si="0"/>
        <v>8.9</v>
      </c>
      <c r="J17" s="84">
        <v>2.6</v>
      </c>
      <c r="K17" s="15">
        <v>7.2</v>
      </c>
      <c r="L17" s="13"/>
      <c r="M17" s="83">
        <f t="shared" si="1"/>
        <v>9.8</v>
      </c>
      <c r="N17" s="84">
        <v>3.2</v>
      </c>
      <c r="O17" s="15">
        <v>7.7</v>
      </c>
      <c r="P17" s="13"/>
      <c r="Q17" s="83">
        <f t="shared" si="2"/>
        <v>10.9</v>
      </c>
      <c r="R17" s="84">
        <v>2.9</v>
      </c>
      <c r="S17" s="15">
        <v>7.75</v>
      </c>
      <c r="T17" s="13"/>
      <c r="U17" s="83">
        <f t="shared" si="3"/>
        <v>10.65</v>
      </c>
      <c r="V17" s="85">
        <f t="shared" si="4"/>
        <v>40.25</v>
      </c>
    </row>
    <row r="18" spans="1:22" ht="16.5" customHeight="1">
      <c r="A18" s="26">
        <v>11</v>
      </c>
      <c r="B18" s="41" t="s">
        <v>162</v>
      </c>
      <c r="C18" s="48" t="s">
        <v>15</v>
      </c>
      <c r="D18" s="156">
        <v>2004</v>
      </c>
      <c r="E18" s="43" t="s">
        <v>41</v>
      </c>
      <c r="F18" s="84">
        <v>2.4</v>
      </c>
      <c r="G18" s="15">
        <v>7.9</v>
      </c>
      <c r="H18" s="13"/>
      <c r="I18" s="83">
        <f t="shared" si="0"/>
        <v>10.3</v>
      </c>
      <c r="J18" s="84">
        <v>2.6</v>
      </c>
      <c r="K18" s="15">
        <v>8</v>
      </c>
      <c r="L18" s="13"/>
      <c r="M18" s="83">
        <f t="shared" si="1"/>
        <v>10.6</v>
      </c>
      <c r="N18" s="84">
        <v>2.5</v>
      </c>
      <c r="O18" s="15">
        <v>7.7</v>
      </c>
      <c r="P18" s="13"/>
      <c r="Q18" s="83">
        <f t="shared" si="2"/>
        <v>10.2</v>
      </c>
      <c r="R18" s="84">
        <v>2.4</v>
      </c>
      <c r="S18" s="15">
        <v>5.45</v>
      </c>
      <c r="T18" s="13"/>
      <c r="U18" s="83">
        <f t="shared" si="3"/>
        <v>7.85</v>
      </c>
      <c r="V18" s="85">
        <f t="shared" si="4"/>
        <v>38.949999999999996</v>
      </c>
    </row>
    <row r="19" spans="1:22" ht="16.5" customHeight="1">
      <c r="A19" s="27">
        <v>12</v>
      </c>
      <c r="B19" s="41" t="s">
        <v>173</v>
      </c>
      <c r="C19" s="48" t="s">
        <v>174</v>
      </c>
      <c r="D19" s="156">
        <v>2003</v>
      </c>
      <c r="E19" s="43" t="s">
        <v>40</v>
      </c>
      <c r="F19" s="84">
        <v>2.4</v>
      </c>
      <c r="G19" s="15">
        <v>8.3</v>
      </c>
      <c r="H19" s="13"/>
      <c r="I19" s="83">
        <f t="shared" si="0"/>
        <v>10.700000000000001</v>
      </c>
      <c r="J19" s="84">
        <v>2.6</v>
      </c>
      <c r="K19" s="15">
        <v>5.65</v>
      </c>
      <c r="L19" s="13"/>
      <c r="M19" s="83">
        <f t="shared" si="1"/>
        <v>8.25</v>
      </c>
      <c r="N19" s="84">
        <v>2.7</v>
      </c>
      <c r="O19" s="15">
        <v>5.6</v>
      </c>
      <c r="P19" s="13"/>
      <c r="Q19" s="83">
        <f t="shared" si="2"/>
        <v>8.3</v>
      </c>
      <c r="R19" s="84">
        <v>3</v>
      </c>
      <c r="S19" s="15">
        <v>6.8</v>
      </c>
      <c r="T19" s="13"/>
      <c r="U19" s="83">
        <f t="shared" si="3"/>
        <v>9.8</v>
      </c>
      <c r="V19" s="85">
        <f t="shared" si="4"/>
        <v>37.050000000000004</v>
      </c>
    </row>
    <row r="22" spans="1:23" ht="15.75">
      <c r="A22" s="197" t="s">
        <v>226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</row>
    <row r="23" ht="19.5" customHeight="1" thickBot="1"/>
    <row r="24" spans="1:24" s="69" customFormat="1" ht="33.75" customHeight="1">
      <c r="A24" s="67" t="s">
        <v>0</v>
      </c>
      <c r="B24" s="14" t="s">
        <v>1</v>
      </c>
      <c r="C24" s="14" t="s">
        <v>2</v>
      </c>
      <c r="D24" s="86"/>
      <c r="E24" s="14" t="s">
        <v>3</v>
      </c>
      <c r="F24" s="198"/>
      <c r="G24" s="198"/>
      <c r="H24" s="198"/>
      <c r="I24" s="199"/>
      <c r="J24" s="200"/>
      <c r="K24" s="198"/>
      <c r="L24" s="198"/>
      <c r="M24" s="199"/>
      <c r="N24" s="200"/>
      <c r="O24" s="198"/>
      <c r="P24" s="198"/>
      <c r="Q24" s="199"/>
      <c r="R24" s="200"/>
      <c r="S24" s="198"/>
      <c r="T24" s="198"/>
      <c r="U24" s="199"/>
      <c r="V24" s="68" t="s">
        <v>4</v>
      </c>
      <c r="X24" s="70"/>
    </row>
    <row r="25" spans="1:24" ht="21" customHeight="1" thickBot="1">
      <c r="A25" s="71"/>
      <c r="B25" s="34"/>
      <c r="C25" s="34"/>
      <c r="D25" s="87"/>
      <c r="E25" s="34"/>
      <c r="F25" s="72" t="s">
        <v>24</v>
      </c>
      <c r="G25" s="72" t="s">
        <v>25</v>
      </c>
      <c r="H25" s="73"/>
      <c r="I25" s="74" t="s">
        <v>4</v>
      </c>
      <c r="J25" s="75" t="s">
        <v>24</v>
      </c>
      <c r="K25" s="72" t="s">
        <v>25</v>
      </c>
      <c r="L25" s="73"/>
      <c r="M25" s="74" t="s">
        <v>4</v>
      </c>
      <c r="N25" s="75" t="s">
        <v>24</v>
      </c>
      <c r="O25" s="72" t="s">
        <v>25</v>
      </c>
      <c r="P25" s="73"/>
      <c r="Q25" s="74" t="s">
        <v>4</v>
      </c>
      <c r="R25" s="75" t="s">
        <v>24</v>
      </c>
      <c r="S25" s="72" t="s">
        <v>25</v>
      </c>
      <c r="T25" s="73"/>
      <c r="U25" s="74" t="s">
        <v>4</v>
      </c>
      <c r="V25" s="76"/>
      <c r="X25" s="60"/>
    </row>
    <row r="26" spans="1:22" s="81" customFormat="1" ht="16.5" customHeight="1">
      <c r="A26" s="25">
        <v>1</v>
      </c>
      <c r="B26" s="10" t="s">
        <v>108</v>
      </c>
      <c r="C26" s="157" t="s">
        <v>26</v>
      </c>
      <c r="D26" s="154">
        <v>2003</v>
      </c>
      <c r="E26" s="43" t="s">
        <v>91</v>
      </c>
      <c r="F26" s="79">
        <v>6</v>
      </c>
      <c r="G26" s="18">
        <v>8.4</v>
      </c>
      <c r="H26" s="19"/>
      <c r="I26" s="78">
        <f>F26+G26-H26</f>
        <v>14.4</v>
      </c>
      <c r="J26" s="79">
        <v>6</v>
      </c>
      <c r="K26" s="18">
        <v>8.6</v>
      </c>
      <c r="L26" s="19"/>
      <c r="M26" s="78">
        <f>J26+K26-L26</f>
        <v>14.6</v>
      </c>
      <c r="N26" s="79">
        <v>6.2</v>
      </c>
      <c r="O26" s="18">
        <v>8.1</v>
      </c>
      <c r="P26" s="19"/>
      <c r="Q26" s="78">
        <f>N26+O26-P26</f>
        <v>14.3</v>
      </c>
      <c r="R26" s="79">
        <v>6.2</v>
      </c>
      <c r="S26" s="18">
        <v>8.45</v>
      </c>
      <c r="T26" s="19"/>
      <c r="U26" s="78">
        <f>R26+S26-T26</f>
        <v>14.649999999999999</v>
      </c>
      <c r="V26" s="80">
        <f>I26+M26+Q26+U26</f>
        <v>57.949999999999996</v>
      </c>
    </row>
    <row r="27" spans="1:22" s="81" customFormat="1" ht="16.5" customHeight="1">
      <c r="A27" s="26">
        <v>2</v>
      </c>
      <c r="B27" s="10" t="s">
        <v>106</v>
      </c>
      <c r="C27" s="157" t="s">
        <v>107</v>
      </c>
      <c r="D27" s="154">
        <v>2003</v>
      </c>
      <c r="E27" s="43" t="s">
        <v>91</v>
      </c>
      <c r="F27" s="84">
        <v>6</v>
      </c>
      <c r="G27" s="15">
        <v>8.8</v>
      </c>
      <c r="H27" s="13"/>
      <c r="I27" s="83">
        <f>F27+G27-H27</f>
        <v>14.8</v>
      </c>
      <c r="J27" s="84">
        <v>6</v>
      </c>
      <c r="K27" s="15">
        <v>8.4</v>
      </c>
      <c r="L27" s="13"/>
      <c r="M27" s="83">
        <f>J27+K27-L27</f>
        <v>14.4</v>
      </c>
      <c r="N27" s="84">
        <v>6.2</v>
      </c>
      <c r="O27" s="15">
        <v>7.2</v>
      </c>
      <c r="P27" s="13"/>
      <c r="Q27" s="83">
        <f>N27+O27-P27</f>
        <v>13.4</v>
      </c>
      <c r="R27" s="84">
        <v>6.2</v>
      </c>
      <c r="S27" s="15">
        <v>8</v>
      </c>
      <c r="T27" s="13"/>
      <c r="U27" s="83">
        <f>R27+S27-T27</f>
        <v>14.2</v>
      </c>
      <c r="V27" s="85">
        <f>I27+M27+Q27+U27</f>
        <v>56.8</v>
      </c>
    </row>
  </sheetData>
  <sheetProtection/>
  <mergeCells count="12">
    <mergeCell ref="A1:W1"/>
    <mergeCell ref="A3:W3"/>
    <mergeCell ref="A4:W4"/>
    <mergeCell ref="F6:I6"/>
    <mergeCell ref="J6:M6"/>
    <mergeCell ref="N6:Q6"/>
    <mergeCell ref="R6:U6"/>
    <mergeCell ref="A22:W22"/>
    <mergeCell ref="F24:I24"/>
    <mergeCell ref="J24:M24"/>
    <mergeCell ref="N24:Q24"/>
    <mergeCell ref="R24:U24"/>
  </mergeCells>
  <printOptions/>
  <pageMargins left="0.1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4">
      <selection activeCell="J16" sqref="J16"/>
    </sheetView>
  </sheetViews>
  <sheetFormatPr defaultColWidth="9.00390625" defaultRowHeight="12.75"/>
  <cols>
    <col min="1" max="1" width="3.75390625" style="7" customWidth="1"/>
    <col min="2" max="2" width="15.00390625" style="17" customWidth="1"/>
    <col min="3" max="3" width="11.375" style="7" customWidth="1"/>
    <col min="4" max="4" width="7.125" style="4" customWidth="1"/>
    <col min="5" max="7" width="12.625" style="7" customWidth="1"/>
    <col min="8" max="8" width="12.625" style="12" customWidth="1"/>
    <col min="9" max="9" width="14.625" style="6" customWidth="1"/>
    <col min="10" max="10" width="18.00390625" style="49" customWidth="1"/>
    <col min="11" max="11" width="12.25390625" style="88" customWidth="1"/>
    <col min="12" max="12" width="22.375" style="49" customWidth="1"/>
    <col min="13" max="13" width="16.00390625" style="49" customWidth="1"/>
    <col min="14" max="14" width="14.375" style="49" customWidth="1"/>
    <col min="15" max="15" width="3.25390625" style="90" customWidth="1"/>
    <col min="16" max="16384" width="9.125" style="7" customWidth="1"/>
  </cols>
  <sheetData>
    <row r="1" spans="1:12" ht="33">
      <c r="A1" s="195" t="s">
        <v>200</v>
      </c>
      <c r="B1" s="195"/>
      <c r="C1" s="195"/>
      <c r="D1" s="195"/>
      <c r="E1" s="195"/>
      <c r="F1" s="195"/>
      <c r="G1" s="195"/>
      <c r="H1" s="195"/>
      <c r="I1" s="195"/>
      <c r="L1" s="89"/>
    </row>
    <row r="2" spans="1:9" ht="15.75">
      <c r="A2" s="2"/>
      <c r="B2" s="16"/>
      <c r="C2" s="3"/>
      <c r="E2" s="4"/>
      <c r="F2" s="4"/>
      <c r="G2" s="4"/>
      <c r="H2" s="11"/>
      <c r="I2" s="5"/>
    </row>
    <row r="3" spans="1:9" ht="15.75" customHeight="1">
      <c r="A3" s="195" t="s">
        <v>201</v>
      </c>
      <c r="B3" s="195"/>
      <c r="C3" s="195"/>
      <c r="D3" s="195"/>
      <c r="E3" s="195"/>
      <c r="F3" s="195"/>
      <c r="G3" s="195"/>
      <c r="H3" s="195"/>
      <c r="I3" s="195"/>
    </row>
    <row r="4" spans="1:9" ht="15.75">
      <c r="A4" s="2"/>
      <c r="B4" s="16"/>
      <c r="C4" s="3"/>
      <c r="E4" s="4"/>
      <c r="F4" s="4"/>
      <c r="G4" s="4"/>
      <c r="H4" s="11"/>
      <c r="I4" s="5"/>
    </row>
    <row r="5" spans="1:12" ht="23.25">
      <c r="A5" s="197" t="s">
        <v>90</v>
      </c>
      <c r="B5" s="197"/>
      <c r="C5" s="197"/>
      <c r="D5" s="197"/>
      <c r="E5" s="197"/>
      <c r="F5" s="197"/>
      <c r="G5" s="197"/>
      <c r="H5" s="197"/>
      <c r="I5" s="197"/>
      <c r="L5" s="91"/>
    </row>
    <row r="6" spans="10:12" ht="7.5" customHeight="1">
      <c r="J6" s="92"/>
      <c r="K6" s="93"/>
      <c r="L6" s="94"/>
    </row>
    <row r="7" spans="1:12" ht="15.75">
      <c r="A7" s="20"/>
      <c r="B7"/>
      <c r="C7" s="21"/>
      <c r="D7" s="21"/>
      <c r="E7"/>
      <c r="F7"/>
      <c r="G7"/>
      <c r="H7"/>
      <c r="I7" s="7"/>
      <c r="J7" s="92"/>
      <c r="K7" s="93"/>
      <c r="L7" s="94"/>
    </row>
    <row r="8" spans="1:12" ht="30.75" customHeight="1">
      <c r="A8" s="20"/>
      <c r="B8" s="23"/>
      <c r="C8" s="23"/>
      <c r="D8" s="21"/>
      <c r="E8" s="21"/>
      <c r="F8" s="21"/>
      <c r="G8" s="21"/>
      <c r="H8" s="21"/>
      <c r="I8" s="22" t="s">
        <v>4</v>
      </c>
      <c r="J8" s="92"/>
      <c r="K8" s="93"/>
      <c r="L8" s="95"/>
    </row>
    <row r="9" spans="1:12" ht="11.25" customHeight="1">
      <c r="A9" s="20"/>
      <c r="B9" s="96"/>
      <c r="C9" s="97"/>
      <c r="D9" s="98"/>
      <c r="E9" s="29"/>
      <c r="F9" s="29"/>
      <c r="G9" s="29"/>
      <c r="H9" s="29"/>
      <c r="I9" s="99"/>
      <c r="J9" s="92"/>
      <c r="K9" s="93"/>
      <c r="L9" s="95"/>
    </row>
    <row r="10" spans="1:14" ht="17.25" customHeight="1">
      <c r="A10" s="24" t="s">
        <v>5</v>
      </c>
      <c r="B10" s="100" t="s">
        <v>91</v>
      </c>
      <c r="C10" s="101"/>
      <c r="D10" s="98"/>
      <c r="E10" s="29"/>
      <c r="F10" s="29"/>
      <c r="G10" s="29"/>
      <c r="H10" s="29"/>
      <c r="I10" s="99"/>
      <c r="J10" s="50"/>
      <c r="K10" s="56"/>
      <c r="L10" s="94"/>
      <c r="M10" s="102"/>
      <c r="N10" s="102"/>
    </row>
    <row r="11" spans="1:15" ht="17.25" customHeight="1">
      <c r="A11" s="24"/>
      <c r="B11" s="10" t="s">
        <v>92</v>
      </c>
      <c r="C11" s="10" t="s">
        <v>93</v>
      </c>
      <c r="D11" s="153">
        <v>2003</v>
      </c>
      <c r="E11" s="28">
        <v>11.5</v>
      </c>
      <c r="F11" s="28">
        <v>10</v>
      </c>
      <c r="G11" s="28">
        <v>11.7</v>
      </c>
      <c r="H11" s="28">
        <v>12.05</v>
      </c>
      <c r="I11" s="99"/>
      <c r="K11" s="103"/>
      <c r="L11" s="91"/>
      <c r="O11" s="103"/>
    </row>
    <row r="12" spans="1:15" ht="17.25" customHeight="1">
      <c r="A12" s="24"/>
      <c r="B12" s="10" t="s">
        <v>94</v>
      </c>
      <c r="C12" s="10" t="s">
        <v>95</v>
      </c>
      <c r="D12" s="153">
        <v>2004</v>
      </c>
      <c r="E12" s="28"/>
      <c r="F12" s="28">
        <v>8.9</v>
      </c>
      <c r="G12" s="28">
        <v>12.3</v>
      </c>
      <c r="H12" s="28">
        <v>11.6</v>
      </c>
      <c r="I12" s="99"/>
      <c r="K12" s="103"/>
      <c r="L12" s="91"/>
      <c r="O12" s="103"/>
    </row>
    <row r="13" spans="1:15" ht="17.25" customHeight="1">
      <c r="A13" s="24"/>
      <c r="B13" s="10" t="s">
        <v>121</v>
      </c>
      <c r="C13" s="10" t="s">
        <v>122</v>
      </c>
      <c r="D13" s="153">
        <v>1999</v>
      </c>
      <c r="E13" s="28">
        <v>13.2</v>
      </c>
      <c r="F13" s="28">
        <v>11</v>
      </c>
      <c r="G13" s="28">
        <v>11.4</v>
      </c>
      <c r="H13" s="28">
        <v>12.15</v>
      </c>
      <c r="I13" s="99"/>
      <c r="K13" s="103"/>
      <c r="L13" s="91"/>
      <c r="O13" s="103"/>
    </row>
    <row r="14" spans="1:14" ht="17.25" customHeight="1">
      <c r="A14" s="24"/>
      <c r="B14" s="41" t="s">
        <v>150</v>
      </c>
      <c r="C14" s="41" t="s">
        <v>151</v>
      </c>
      <c r="D14" s="152">
        <v>2001</v>
      </c>
      <c r="E14" s="116">
        <v>12</v>
      </c>
      <c r="F14" s="116"/>
      <c r="G14" s="116"/>
      <c r="H14" s="116"/>
      <c r="I14" s="99"/>
      <c r="L14" s="94"/>
      <c r="M14" s="92"/>
      <c r="N14" s="93"/>
    </row>
    <row r="15" spans="1:14" ht="17.25" customHeight="1">
      <c r="A15" s="24"/>
      <c r="B15" s="41" t="s">
        <v>23</v>
      </c>
      <c r="C15" s="41" t="s">
        <v>152</v>
      </c>
      <c r="D15" s="152">
        <v>2001</v>
      </c>
      <c r="E15" s="28">
        <v>12.1</v>
      </c>
      <c r="F15" s="28">
        <v>11.5</v>
      </c>
      <c r="G15" s="28">
        <v>13.3</v>
      </c>
      <c r="H15" s="28">
        <v>13.05</v>
      </c>
      <c r="I15" s="99"/>
      <c r="L15" s="94"/>
      <c r="M15" s="92"/>
      <c r="N15" s="104"/>
    </row>
    <row r="16" spans="1:12" ht="17.25" customHeight="1">
      <c r="A16" s="24"/>
      <c r="B16" s="105"/>
      <c r="C16" s="106"/>
      <c r="D16" s="107"/>
      <c r="E16" s="31">
        <f>IF(SUM(E11:E15)&gt;0,LARGE(E11:E15,1)+LARGE(E11:E15,2)+LARGE(E11:E15,3))</f>
        <v>37.3</v>
      </c>
      <c r="F16" s="31">
        <f>IF(SUM(F11:F15)&gt;0,LARGE(F11:F15,1)+LARGE(F11:F15,2)+LARGE(F11:F15,3))</f>
        <v>32.5</v>
      </c>
      <c r="G16" s="31">
        <f>IF(SUM(G11:G15)&gt;0,LARGE(G11:G15,1)+LARGE(G11:G15,2)+LARGE(G11:G15,3))</f>
        <v>37.3</v>
      </c>
      <c r="H16" s="31">
        <f>IF(SUM(H11:H15)&gt;0,LARGE(H11:H15,1)+LARGE(H11:H15,2)+LARGE(H11:H15,3))</f>
        <v>37.25</v>
      </c>
      <c r="I16" s="32">
        <f>SUM(E16:H16)</f>
        <v>144.35</v>
      </c>
      <c r="J16" s="171"/>
      <c r="L16" s="95"/>
    </row>
    <row r="17" spans="1:12" ht="8.25" customHeight="1">
      <c r="A17" s="20"/>
      <c r="B17" s="96"/>
      <c r="C17" s="97"/>
      <c r="D17" s="98"/>
      <c r="E17" s="29"/>
      <c r="F17" s="29"/>
      <c r="G17" s="29"/>
      <c r="H17" s="29"/>
      <c r="I17" s="99"/>
      <c r="J17" s="102"/>
      <c r="K17" s="102"/>
      <c r="L17" s="90"/>
    </row>
    <row r="18" spans="1:12" ht="17.25" customHeight="1">
      <c r="A18" s="24" t="s">
        <v>6</v>
      </c>
      <c r="B18" s="100" t="s">
        <v>153</v>
      </c>
      <c r="C18" s="101"/>
      <c r="D18" s="98"/>
      <c r="E18" s="29"/>
      <c r="F18" s="29"/>
      <c r="G18" s="29"/>
      <c r="H18" s="29"/>
      <c r="I18" s="99"/>
      <c r="J18" s="50"/>
      <c r="K18" s="95"/>
      <c r="L18" s="95"/>
    </row>
    <row r="19" spans="1:12" ht="17.25" customHeight="1">
      <c r="A19" s="24"/>
      <c r="B19" s="41" t="s">
        <v>154</v>
      </c>
      <c r="C19" s="41" t="s">
        <v>141</v>
      </c>
      <c r="D19" s="152">
        <v>2003</v>
      </c>
      <c r="E19" s="28">
        <v>11.5</v>
      </c>
      <c r="F19" s="28">
        <v>9.4</v>
      </c>
      <c r="G19" s="28">
        <v>12.2</v>
      </c>
      <c r="H19" s="28">
        <v>12.2</v>
      </c>
      <c r="I19" s="99"/>
      <c r="J19" s="50"/>
      <c r="K19" s="95"/>
      <c r="L19" s="95"/>
    </row>
    <row r="20" spans="1:12" ht="17.25" customHeight="1">
      <c r="A20" s="24"/>
      <c r="B20" s="41" t="s">
        <v>155</v>
      </c>
      <c r="C20" s="41" t="s">
        <v>20</v>
      </c>
      <c r="D20" s="152">
        <v>2003</v>
      </c>
      <c r="E20" s="28">
        <v>10.9</v>
      </c>
      <c r="F20" s="28">
        <v>10.4</v>
      </c>
      <c r="G20" s="28">
        <v>11.9</v>
      </c>
      <c r="H20" s="28">
        <v>11.15</v>
      </c>
      <c r="I20" s="99"/>
      <c r="J20" s="50"/>
      <c r="K20" s="95"/>
      <c r="L20" s="95"/>
    </row>
    <row r="21" spans="1:12" ht="17.25" customHeight="1">
      <c r="A21" s="24"/>
      <c r="B21" s="41" t="s">
        <v>156</v>
      </c>
      <c r="C21" s="41" t="s">
        <v>157</v>
      </c>
      <c r="D21" s="152">
        <v>2001</v>
      </c>
      <c r="E21" s="28">
        <v>11.7</v>
      </c>
      <c r="F21" s="28">
        <v>3.7</v>
      </c>
      <c r="G21" s="28">
        <v>10.3</v>
      </c>
      <c r="H21" s="28">
        <v>10.8</v>
      </c>
      <c r="I21" s="99"/>
      <c r="J21" s="50"/>
      <c r="K21" s="95"/>
      <c r="L21" s="95"/>
    </row>
    <row r="22" spans="1:12" ht="17.25" customHeight="1">
      <c r="A22" s="24"/>
      <c r="B22" s="41" t="s">
        <v>158</v>
      </c>
      <c r="C22" s="41" t="s">
        <v>14</v>
      </c>
      <c r="D22" s="152">
        <v>1998</v>
      </c>
      <c r="E22" s="116">
        <v>11.2</v>
      </c>
      <c r="F22" s="116">
        <v>9.2</v>
      </c>
      <c r="G22" s="116">
        <v>10.9</v>
      </c>
      <c r="H22" s="116">
        <v>11.35</v>
      </c>
      <c r="I22" s="99"/>
      <c r="L22" s="108"/>
    </row>
    <row r="23" spans="1:9" ht="17.25" customHeight="1">
      <c r="A23" s="24"/>
      <c r="B23" s="41"/>
      <c r="C23" s="10"/>
      <c r="D23" s="152"/>
      <c r="E23" s="28"/>
      <c r="F23" s="28"/>
      <c r="G23" s="28"/>
      <c r="H23" s="28"/>
      <c r="I23" s="99"/>
    </row>
    <row r="24" spans="1:9" ht="17.25" customHeight="1">
      <c r="A24" s="24"/>
      <c r="B24" s="105"/>
      <c r="C24" s="106"/>
      <c r="D24" s="107"/>
      <c r="E24" s="31">
        <f>IF(SUM(E19:E23)&gt;0,LARGE(E19:E23,1)+LARGE(E19:E23,2)+LARGE(E19:E23,3))</f>
        <v>34.4</v>
      </c>
      <c r="F24" s="31">
        <f>IF(SUM(F19:F23)&gt;0,LARGE(F19:F23,1)+LARGE(F19:F23,2)+LARGE(F19:F23,3))</f>
        <v>29</v>
      </c>
      <c r="G24" s="31">
        <f>IF(SUM(G19:G23)&gt;0,LARGE(G19:G23,1)+LARGE(G19:G23,2)+LARGE(G19:G23,3))</f>
        <v>35</v>
      </c>
      <c r="H24" s="31">
        <f>IF(SUM(H19:H23)&gt;0,LARGE(H19:H23,1)+LARGE(H19:H23,2)+LARGE(H19:H23,3))</f>
        <v>34.699999999999996</v>
      </c>
      <c r="I24" s="32">
        <f>SUM(E24:H24)</f>
        <v>133.1</v>
      </c>
    </row>
    <row r="25" spans="1:9" ht="10.5" customHeight="1">
      <c r="A25" s="20"/>
      <c r="B25" s="96"/>
      <c r="C25" s="97"/>
      <c r="D25" s="98"/>
      <c r="E25" s="29"/>
      <c r="F25" s="29"/>
      <c r="G25" s="29"/>
      <c r="H25" s="29"/>
      <c r="I25" s="99"/>
    </row>
    <row r="26" spans="1:11" ht="17.25" customHeight="1">
      <c r="A26" s="24" t="s">
        <v>7</v>
      </c>
      <c r="B26" s="100" t="s">
        <v>172</v>
      </c>
      <c r="C26" s="101"/>
      <c r="D26" s="98"/>
      <c r="E26" s="29"/>
      <c r="F26" s="29"/>
      <c r="G26" s="29"/>
      <c r="H26" s="29"/>
      <c r="I26" s="99"/>
      <c r="J26" s="92"/>
      <c r="K26" s="93"/>
    </row>
    <row r="27" spans="1:9" ht="17.25" customHeight="1">
      <c r="A27" s="24"/>
      <c r="B27" s="41" t="s">
        <v>180</v>
      </c>
      <c r="C27" s="41" t="s">
        <v>133</v>
      </c>
      <c r="D27" s="152">
        <v>2002</v>
      </c>
      <c r="E27" s="28">
        <v>12.2</v>
      </c>
      <c r="F27" s="28">
        <v>6.6</v>
      </c>
      <c r="G27" s="28">
        <v>10.6</v>
      </c>
      <c r="H27" s="28">
        <v>10.15</v>
      </c>
      <c r="I27" s="99"/>
    </row>
    <row r="28" spans="1:12" ht="17.25" customHeight="1">
      <c r="A28" s="24"/>
      <c r="B28" s="41" t="s">
        <v>181</v>
      </c>
      <c r="C28" s="41" t="s">
        <v>174</v>
      </c>
      <c r="D28" s="152">
        <v>2000</v>
      </c>
      <c r="E28" s="28">
        <v>13</v>
      </c>
      <c r="F28" s="28">
        <v>8.1</v>
      </c>
      <c r="G28" s="28">
        <v>6.1</v>
      </c>
      <c r="H28" s="28">
        <v>11.45</v>
      </c>
      <c r="I28" s="99"/>
      <c r="L28" s="108"/>
    </row>
    <row r="29" spans="1:12" ht="17.25" customHeight="1">
      <c r="A29" s="24"/>
      <c r="B29" s="41" t="s">
        <v>185</v>
      </c>
      <c r="C29" s="41" t="s">
        <v>26</v>
      </c>
      <c r="D29" s="152">
        <v>2002</v>
      </c>
      <c r="E29" s="28">
        <v>11</v>
      </c>
      <c r="F29" s="28">
        <v>4</v>
      </c>
      <c r="G29" s="28">
        <v>7.5</v>
      </c>
      <c r="H29" s="28">
        <v>10.1</v>
      </c>
      <c r="I29" s="99"/>
      <c r="L29" s="108"/>
    </row>
    <row r="30" spans="1:9" ht="17.25" customHeight="1">
      <c r="A30" s="24"/>
      <c r="B30" s="41" t="s">
        <v>186</v>
      </c>
      <c r="C30" s="41" t="s">
        <v>130</v>
      </c>
      <c r="D30" s="152">
        <v>2001</v>
      </c>
      <c r="E30" s="116">
        <v>10.6</v>
      </c>
      <c r="F30" s="116"/>
      <c r="G30" s="116"/>
      <c r="H30" s="116"/>
      <c r="I30" s="99"/>
    </row>
    <row r="31" spans="1:9" ht="17.25" customHeight="1">
      <c r="A31" s="24"/>
      <c r="B31" s="41" t="s">
        <v>72</v>
      </c>
      <c r="C31" s="41" t="s">
        <v>50</v>
      </c>
      <c r="D31" s="152">
        <v>2004</v>
      </c>
      <c r="E31" s="28"/>
      <c r="F31" s="28">
        <v>0.3</v>
      </c>
      <c r="G31" s="28">
        <v>8.8</v>
      </c>
      <c r="H31" s="28">
        <v>9.65</v>
      </c>
      <c r="I31" s="99"/>
    </row>
    <row r="32" spans="1:9" ht="17.25" customHeight="1">
      <c r="A32" s="20"/>
      <c r="B32" s="105"/>
      <c r="C32" s="106"/>
      <c r="D32" s="107"/>
      <c r="E32" s="31">
        <f>IF(SUM(E27:E31)&gt;0,LARGE(E27:E31,1)+LARGE(E27:E31,2)+LARGE(E27:E31,3))</f>
        <v>36.2</v>
      </c>
      <c r="F32" s="31">
        <f>IF(SUM(F27:F31)&gt;0,LARGE(F27:F31,1)+LARGE(F27:F31,2)+LARGE(F27:F31,3))</f>
        <v>18.7</v>
      </c>
      <c r="G32" s="31">
        <f>IF(SUM(G27:G31)&gt;0,LARGE(G27:G31,1)+LARGE(G27:G31,2)+LARGE(G27:G31,3))</f>
        <v>26.9</v>
      </c>
      <c r="H32" s="31">
        <f>IF(SUM(H27:H31)&gt;0,LARGE(H27:H31,1)+LARGE(H27:H31,2)+LARGE(H27:H31,3))</f>
        <v>31.700000000000003</v>
      </c>
      <c r="I32" s="32">
        <f>SUM(E32:H32)</f>
        <v>113.50000000000001</v>
      </c>
    </row>
    <row r="33" spans="1:9" ht="6" customHeight="1">
      <c r="A33" s="20"/>
      <c r="B33" s="100"/>
      <c r="C33" s="101"/>
      <c r="D33" s="107"/>
      <c r="E33" s="124"/>
      <c r="F33" s="124"/>
      <c r="G33" s="124"/>
      <c r="H33" s="124"/>
      <c r="I33" s="99"/>
    </row>
    <row r="34" spans="1:15" s="8" customFormat="1" ht="17.25" customHeight="1">
      <c r="A34" s="135"/>
      <c r="B34" s="136"/>
      <c r="C34" s="137"/>
      <c r="D34" s="138"/>
      <c r="E34" s="139"/>
      <c r="F34" s="139"/>
      <c r="G34" s="139"/>
      <c r="H34" s="139"/>
      <c r="I34" s="99"/>
      <c r="J34" s="49"/>
      <c r="K34" s="88"/>
      <c r="L34" s="49"/>
      <c r="M34" s="49"/>
      <c r="N34" s="49"/>
      <c r="O34" s="90"/>
    </row>
    <row r="35" spans="1:15" s="8" customFormat="1" ht="17.25" customHeight="1">
      <c r="A35" s="135"/>
      <c r="B35" s="136"/>
      <c r="C35" s="137"/>
      <c r="D35" s="138"/>
      <c r="E35" s="139"/>
      <c r="F35" s="139"/>
      <c r="G35" s="139"/>
      <c r="H35" s="139"/>
      <c r="I35" s="99"/>
      <c r="J35" s="49"/>
      <c r="K35" s="88"/>
      <c r="L35" s="49"/>
      <c r="M35" s="49"/>
      <c r="N35" s="49"/>
      <c r="O35" s="90"/>
    </row>
    <row r="36" spans="1:15" s="141" customFormat="1" ht="17.25" customHeight="1">
      <c r="A36" s="140"/>
      <c r="B36" s="142"/>
      <c r="C36" s="143"/>
      <c r="D36" s="144"/>
      <c r="E36" s="145"/>
      <c r="F36" s="145"/>
      <c r="G36" s="145"/>
      <c r="H36" s="145"/>
      <c r="I36" s="99"/>
      <c r="J36" s="110"/>
      <c r="K36" s="111"/>
      <c r="L36" s="112"/>
      <c r="M36" s="113"/>
      <c r="N36" s="113"/>
      <c r="O36" s="114"/>
    </row>
    <row r="37" spans="1:15" s="8" customFormat="1" ht="17.25" customHeight="1">
      <c r="A37" s="135"/>
      <c r="B37" s="136"/>
      <c r="C37" s="137"/>
      <c r="D37" s="138"/>
      <c r="E37" s="139"/>
      <c r="F37" s="139"/>
      <c r="G37" s="139"/>
      <c r="H37" s="139"/>
      <c r="I37" s="99"/>
      <c r="J37" s="49"/>
      <c r="K37" s="88"/>
      <c r="L37" s="49"/>
      <c r="M37" s="49"/>
      <c r="N37" s="49"/>
      <c r="O37" s="90"/>
    </row>
    <row r="38" spans="1:15" s="8" customFormat="1" ht="17.25" customHeight="1">
      <c r="A38" s="135"/>
      <c r="B38" s="125"/>
      <c r="C38" s="126"/>
      <c r="D38" s="127"/>
      <c r="E38" s="31"/>
      <c r="F38" s="31"/>
      <c r="G38" s="31"/>
      <c r="H38" s="31"/>
      <c r="I38" s="32"/>
      <c r="J38" s="49"/>
      <c r="K38" s="88"/>
      <c r="L38" s="49"/>
      <c r="M38" s="49"/>
      <c r="N38" s="49"/>
      <c r="O38" s="90"/>
    </row>
    <row r="39" spans="1:15" s="8" customFormat="1" ht="17.25" customHeight="1">
      <c r="A39" s="135"/>
      <c r="B39" s="105"/>
      <c r="C39" s="106"/>
      <c r="D39" s="107"/>
      <c r="E39" s="124"/>
      <c r="F39" s="124"/>
      <c r="G39" s="124"/>
      <c r="H39" s="124"/>
      <c r="I39" s="99"/>
      <c r="J39" s="49"/>
      <c r="K39" s="88"/>
      <c r="L39" s="49"/>
      <c r="M39" s="49"/>
      <c r="N39" s="49"/>
      <c r="O39" s="90"/>
    </row>
    <row r="40" spans="2:15" s="8" customFormat="1" ht="6.75" customHeight="1">
      <c r="B40" s="100"/>
      <c r="C40" s="101"/>
      <c r="D40" s="107"/>
      <c r="E40" s="124"/>
      <c r="F40" s="124"/>
      <c r="G40" s="124"/>
      <c r="H40" s="124"/>
      <c r="I40" s="99"/>
      <c r="J40" s="49"/>
      <c r="K40" s="88"/>
      <c r="L40" s="49"/>
      <c r="M40" s="49"/>
      <c r="N40" s="49"/>
      <c r="O40" s="90"/>
    </row>
    <row r="41" spans="1:15" s="8" customFormat="1" ht="17.25" customHeight="1">
      <c r="A41" s="135"/>
      <c r="B41" s="136"/>
      <c r="C41" s="137"/>
      <c r="D41" s="138"/>
      <c r="E41" s="139"/>
      <c r="F41" s="139"/>
      <c r="G41" s="139"/>
      <c r="H41" s="139"/>
      <c r="I41" s="99"/>
      <c r="J41" s="49"/>
      <c r="K41" s="88"/>
      <c r="L41" s="49"/>
      <c r="M41" s="49"/>
      <c r="N41" s="49"/>
      <c r="O41" s="90"/>
    </row>
    <row r="42" spans="1:15" s="8" customFormat="1" ht="17.25" customHeight="1">
      <c r="A42" s="135"/>
      <c r="B42" s="136"/>
      <c r="C42" s="137"/>
      <c r="D42" s="138"/>
      <c r="E42" s="139"/>
      <c r="F42" s="139"/>
      <c r="G42" s="139"/>
      <c r="H42" s="139"/>
      <c r="I42" s="99"/>
      <c r="J42" s="49"/>
      <c r="K42" s="88"/>
      <c r="L42" s="49"/>
      <c r="M42" s="49"/>
      <c r="N42" s="49"/>
      <c r="O42" s="90"/>
    </row>
    <row r="43" spans="1:15" s="8" customFormat="1" ht="17.25" customHeight="1">
      <c r="A43" s="135"/>
      <c r="B43" s="142"/>
      <c r="C43" s="143"/>
      <c r="D43" s="144"/>
      <c r="E43" s="145"/>
      <c r="F43" s="145"/>
      <c r="G43" s="145"/>
      <c r="H43" s="145"/>
      <c r="I43" s="99"/>
      <c r="J43" s="49"/>
      <c r="K43" s="88"/>
      <c r="L43" s="49"/>
      <c r="M43" s="49"/>
      <c r="N43" s="49"/>
      <c r="O43" s="90"/>
    </row>
    <row r="44" spans="1:15" s="8" customFormat="1" ht="17.25" customHeight="1">
      <c r="A44" s="135"/>
      <c r="B44" s="136"/>
      <c r="C44" s="137"/>
      <c r="D44" s="138"/>
      <c r="E44" s="139"/>
      <c r="F44" s="139"/>
      <c r="G44" s="139"/>
      <c r="H44" s="139"/>
      <c r="I44" s="99"/>
      <c r="J44" s="92"/>
      <c r="K44" s="93"/>
      <c r="L44" s="49"/>
      <c r="M44" s="49"/>
      <c r="N44" s="49"/>
      <c r="O44" s="90"/>
    </row>
    <row r="45" spans="1:15" s="8" customFormat="1" ht="17.25" customHeight="1">
      <c r="A45" s="135"/>
      <c r="B45" s="105"/>
      <c r="C45" s="106"/>
      <c r="D45" s="107"/>
      <c r="E45" s="31"/>
      <c r="F45" s="31"/>
      <c r="G45" s="31"/>
      <c r="H45" s="31"/>
      <c r="I45" s="32"/>
      <c r="J45" s="92"/>
      <c r="K45" s="93"/>
      <c r="L45" s="49"/>
      <c r="M45" s="49"/>
      <c r="N45" s="49"/>
      <c r="O45" s="90"/>
    </row>
    <row r="46" spans="1:15" s="8" customFormat="1" ht="17.25" customHeight="1">
      <c r="A46" s="146"/>
      <c r="B46" s="105"/>
      <c r="C46" s="106"/>
      <c r="D46" s="107"/>
      <c r="E46" s="124"/>
      <c r="F46" s="124"/>
      <c r="G46" s="124"/>
      <c r="H46" s="124"/>
      <c r="I46" s="99"/>
      <c r="J46" s="120"/>
      <c r="K46" s="121"/>
      <c r="L46" s="122"/>
      <c r="M46" s="49"/>
      <c r="N46" s="49"/>
      <c r="O46" s="90"/>
    </row>
    <row r="47" spans="2:15" s="8" customFormat="1" ht="6.75" customHeight="1">
      <c r="B47" s="100"/>
      <c r="C47" s="101"/>
      <c r="D47" s="107"/>
      <c r="E47" s="124"/>
      <c r="F47" s="124"/>
      <c r="G47" s="124"/>
      <c r="H47" s="124"/>
      <c r="I47" s="99"/>
      <c r="J47" s="92"/>
      <c r="K47" s="93"/>
      <c r="L47" s="49"/>
      <c r="M47" s="49"/>
      <c r="N47" s="49"/>
      <c r="O47" s="90"/>
    </row>
    <row r="48" spans="1:15" s="8" customFormat="1" ht="17.25" customHeight="1">
      <c r="A48" s="135"/>
      <c r="B48" s="136"/>
      <c r="C48" s="137"/>
      <c r="D48" s="138"/>
      <c r="E48" s="139"/>
      <c r="F48" s="139"/>
      <c r="G48" s="139"/>
      <c r="H48" s="139"/>
      <c r="I48" s="99"/>
      <c r="J48" s="92"/>
      <c r="K48" s="93"/>
      <c r="L48" s="49"/>
      <c r="M48" s="49"/>
      <c r="N48" s="49"/>
      <c r="O48" s="90"/>
    </row>
    <row r="49" spans="1:15" s="8" customFormat="1" ht="17.25" customHeight="1">
      <c r="A49" s="135"/>
      <c r="B49" s="136"/>
      <c r="C49" s="137"/>
      <c r="D49" s="138"/>
      <c r="E49" s="139"/>
      <c r="F49" s="139"/>
      <c r="G49" s="139"/>
      <c r="H49" s="139"/>
      <c r="I49" s="99"/>
      <c r="J49" s="92"/>
      <c r="K49" s="93"/>
      <c r="L49" s="49"/>
      <c r="M49" s="49"/>
      <c r="N49" s="49"/>
      <c r="O49" s="90"/>
    </row>
    <row r="50" spans="1:15" s="8" customFormat="1" ht="17.25" customHeight="1">
      <c r="A50" s="135"/>
      <c r="B50" s="142"/>
      <c r="C50" s="143"/>
      <c r="D50" s="144"/>
      <c r="E50" s="145"/>
      <c r="F50" s="145"/>
      <c r="G50" s="145"/>
      <c r="H50" s="145"/>
      <c r="I50" s="99"/>
      <c r="J50" s="92"/>
      <c r="K50" s="93"/>
      <c r="L50" s="49"/>
      <c r="M50" s="49"/>
      <c r="N50" s="49"/>
      <c r="O50" s="90"/>
    </row>
    <row r="51" spans="1:15" s="8" customFormat="1" ht="17.25" customHeight="1">
      <c r="A51" s="135"/>
      <c r="B51" s="136"/>
      <c r="C51" s="137"/>
      <c r="D51" s="138"/>
      <c r="E51" s="139"/>
      <c r="F51" s="139"/>
      <c r="G51" s="139"/>
      <c r="H51" s="139"/>
      <c r="I51" s="99"/>
      <c r="J51" s="49"/>
      <c r="K51" s="88"/>
      <c r="L51" s="49"/>
      <c r="M51" s="49"/>
      <c r="N51" s="49"/>
      <c r="O51" s="90"/>
    </row>
    <row r="52" spans="1:15" s="8" customFormat="1" ht="17.25" customHeight="1">
      <c r="A52" s="135"/>
      <c r="B52" s="105"/>
      <c r="C52" s="106"/>
      <c r="D52" s="107"/>
      <c r="E52" s="31"/>
      <c r="F52" s="31"/>
      <c r="G52" s="31"/>
      <c r="H52" s="31"/>
      <c r="I52" s="32"/>
      <c r="J52" s="49"/>
      <c r="K52" s="88"/>
      <c r="L52" s="49"/>
      <c r="M52" s="49"/>
      <c r="N52" s="49"/>
      <c r="O52" s="90"/>
    </row>
    <row r="53" spans="1:15" s="8" customFormat="1" ht="17.25" customHeight="1">
      <c r="A53" s="146"/>
      <c r="B53" s="125"/>
      <c r="C53" s="126"/>
      <c r="D53" s="127"/>
      <c r="H53" s="147"/>
      <c r="I53" s="148"/>
      <c r="J53" s="123"/>
      <c r="K53" s="88"/>
      <c r="L53" s="49"/>
      <c r="M53" s="49"/>
      <c r="N53" s="49"/>
      <c r="O53" s="90"/>
    </row>
    <row r="54" spans="2:15" s="8" customFormat="1" ht="17.25" customHeight="1">
      <c r="B54" s="100"/>
      <c r="C54" s="101"/>
      <c r="D54" s="107"/>
      <c r="E54" s="124"/>
      <c r="F54" s="124"/>
      <c r="G54" s="124"/>
      <c r="H54" s="124"/>
      <c r="I54" s="99"/>
      <c r="J54" s="49"/>
      <c r="K54" s="88"/>
      <c r="L54" s="49"/>
      <c r="M54" s="49"/>
      <c r="N54" s="49"/>
      <c r="O54" s="90"/>
    </row>
    <row r="55" spans="1:15" s="8" customFormat="1" ht="17.25" customHeight="1">
      <c r="A55" s="135"/>
      <c r="B55" s="136"/>
      <c r="C55" s="137"/>
      <c r="D55" s="138"/>
      <c r="E55" s="139"/>
      <c r="F55" s="139"/>
      <c r="G55" s="139"/>
      <c r="H55" s="139"/>
      <c r="I55" s="99"/>
      <c r="J55" s="49"/>
      <c r="K55" s="88"/>
      <c r="L55" s="122"/>
      <c r="M55" s="49"/>
      <c r="N55" s="49"/>
      <c r="O55" s="90"/>
    </row>
    <row r="56" spans="1:15" s="8" customFormat="1" ht="17.25" customHeight="1">
      <c r="A56" s="135"/>
      <c r="B56" s="136"/>
      <c r="C56" s="137"/>
      <c r="D56" s="138"/>
      <c r="E56" s="139"/>
      <c r="F56" s="139"/>
      <c r="G56" s="139"/>
      <c r="H56" s="139"/>
      <c r="I56" s="99"/>
      <c r="J56" s="49"/>
      <c r="K56" s="88"/>
      <c r="L56" s="49"/>
      <c r="M56" s="49"/>
      <c r="N56" s="49"/>
      <c r="O56" s="90"/>
    </row>
    <row r="57" spans="1:15" s="8" customFormat="1" ht="17.25" customHeight="1">
      <c r="A57" s="135"/>
      <c r="B57" s="142"/>
      <c r="C57" s="143"/>
      <c r="D57" s="144"/>
      <c r="E57" s="145"/>
      <c r="F57" s="145"/>
      <c r="G57" s="145"/>
      <c r="H57" s="145"/>
      <c r="I57" s="99"/>
      <c r="J57" s="49"/>
      <c r="K57" s="88"/>
      <c r="L57" s="49"/>
      <c r="M57" s="49"/>
      <c r="N57" s="49"/>
      <c r="O57" s="90"/>
    </row>
    <row r="58" spans="1:15" s="8" customFormat="1" ht="17.25" customHeight="1">
      <c r="A58" s="135"/>
      <c r="B58" s="136"/>
      <c r="C58" s="137"/>
      <c r="D58" s="138"/>
      <c r="E58" s="139"/>
      <c r="F58" s="139"/>
      <c r="G58" s="139"/>
      <c r="H58" s="139"/>
      <c r="I58" s="99"/>
      <c r="J58" s="49"/>
      <c r="K58" s="88"/>
      <c r="L58" s="49"/>
      <c r="M58" s="49"/>
      <c r="N58" s="49"/>
      <c r="O58" s="90"/>
    </row>
    <row r="59" spans="1:15" s="8" customFormat="1" ht="17.25" customHeight="1">
      <c r="A59" s="135"/>
      <c r="B59" s="125"/>
      <c r="C59" s="126"/>
      <c r="D59" s="127"/>
      <c r="E59" s="31"/>
      <c r="F59" s="31"/>
      <c r="G59" s="31"/>
      <c r="H59" s="31"/>
      <c r="I59" s="32"/>
      <c r="J59" s="49"/>
      <c r="K59" s="88"/>
      <c r="L59" s="49"/>
      <c r="M59" s="92"/>
      <c r="N59" s="93"/>
      <c r="O59" s="90"/>
    </row>
    <row r="60" spans="1:15" s="8" customFormat="1" ht="17.25" customHeight="1">
      <c r="A60" s="146"/>
      <c r="B60" s="105"/>
      <c r="C60" s="106"/>
      <c r="D60" s="107"/>
      <c r="E60" s="124"/>
      <c r="F60" s="124"/>
      <c r="G60" s="124"/>
      <c r="H60" s="124"/>
      <c r="I60" s="99"/>
      <c r="J60" s="49"/>
      <c r="K60" s="88"/>
      <c r="L60" s="49"/>
      <c r="M60" s="49"/>
      <c r="N60" s="49"/>
      <c r="O60" s="90"/>
    </row>
    <row r="61" spans="2:15" s="8" customFormat="1" ht="17.25" customHeight="1">
      <c r="B61" s="100"/>
      <c r="C61" s="101"/>
      <c r="D61" s="107"/>
      <c r="E61" s="124"/>
      <c r="F61" s="124"/>
      <c r="G61" s="124"/>
      <c r="H61" s="124"/>
      <c r="I61" s="99"/>
      <c r="J61" s="49"/>
      <c r="K61" s="88"/>
      <c r="L61" s="49"/>
      <c r="M61" s="49"/>
      <c r="N61" s="49"/>
      <c r="O61" s="90"/>
    </row>
    <row r="62" spans="1:15" s="8" customFormat="1" ht="17.25" customHeight="1">
      <c r="A62" s="135"/>
      <c r="B62" s="136"/>
      <c r="C62" s="137"/>
      <c r="D62" s="138"/>
      <c r="E62" s="139"/>
      <c r="F62" s="139"/>
      <c r="G62" s="139"/>
      <c r="H62" s="139"/>
      <c r="I62" s="99"/>
      <c r="J62" s="49"/>
      <c r="K62" s="88"/>
      <c r="L62" s="49"/>
      <c r="M62" s="49"/>
      <c r="N62" s="49"/>
      <c r="O62" s="90"/>
    </row>
    <row r="63" spans="1:15" s="8" customFormat="1" ht="17.25" customHeight="1">
      <c r="A63" s="135"/>
      <c r="B63" s="136"/>
      <c r="C63" s="137"/>
      <c r="D63" s="138"/>
      <c r="E63" s="139"/>
      <c r="F63" s="139"/>
      <c r="G63" s="139"/>
      <c r="H63" s="139"/>
      <c r="I63" s="99"/>
      <c r="J63" s="49"/>
      <c r="K63" s="88"/>
      <c r="L63" s="49"/>
      <c r="M63" s="49"/>
      <c r="N63" s="49"/>
      <c r="O63" s="90"/>
    </row>
    <row r="64" spans="1:15" s="8" customFormat="1" ht="17.25" customHeight="1">
      <c r="A64" s="135"/>
      <c r="B64" s="142"/>
      <c r="C64" s="143"/>
      <c r="D64" s="144"/>
      <c r="E64" s="145"/>
      <c r="F64" s="145"/>
      <c r="G64" s="145"/>
      <c r="H64" s="145"/>
      <c r="I64" s="99"/>
      <c r="J64" s="49"/>
      <c r="K64" s="88"/>
      <c r="L64" s="49"/>
      <c r="M64" s="49"/>
      <c r="N64" s="49"/>
      <c r="O64" s="90"/>
    </row>
    <row r="65" spans="1:15" s="8" customFormat="1" ht="17.25" customHeight="1">
      <c r="A65" s="135"/>
      <c r="B65" s="136"/>
      <c r="C65" s="137"/>
      <c r="D65" s="138"/>
      <c r="E65" s="139"/>
      <c r="F65" s="139"/>
      <c r="G65" s="139"/>
      <c r="H65" s="139"/>
      <c r="I65" s="99"/>
      <c r="J65" s="49"/>
      <c r="K65" s="88"/>
      <c r="L65" s="49"/>
      <c r="M65" s="49"/>
      <c r="N65" s="49"/>
      <c r="O65" s="90"/>
    </row>
    <row r="66" spans="1:15" s="8" customFormat="1" ht="17.25" customHeight="1">
      <c r="A66" s="146"/>
      <c r="B66" s="105"/>
      <c r="C66" s="106"/>
      <c r="D66" s="107"/>
      <c r="E66" s="31"/>
      <c r="F66" s="31"/>
      <c r="G66" s="31"/>
      <c r="H66" s="31"/>
      <c r="I66" s="32"/>
      <c r="J66" s="49"/>
      <c r="K66" s="88"/>
      <c r="L66" s="49"/>
      <c r="M66" s="49"/>
      <c r="N66" s="49"/>
      <c r="O66" s="90"/>
    </row>
    <row r="67" spans="2:15" s="8" customFormat="1" ht="17.25" customHeight="1">
      <c r="B67" s="105"/>
      <c r="C67" s="106"/>
      <c r="D67" s="107"/>
      <c r="E67" s="124"/>
      <c r="F67" s="124"/>
      <c r="G67" s="124"/>
      <c r="H67" s="124"/>
      <c r="I67" s="99"/>
      <c r="J67" s="49"/>
      <c r="K67" s="88"/>
      <c r="L67" s="49"/>
      <c r="M67" s="49"/>
      <c r="N67" s="49"/>
      <c r="O67" s="90"/>
    </row>
    <row r="68" spans="2:15" s="8" customFormat="1" ht="17.25" customHeight="1">
      <c r="B68" s="100"/>
      <c r="C68" s="101"/>
      <c r="D68" s="107"/>
      <c r="E68" s="124"/>
      <c r="F68" s="124"/>
      <c r="G68" s="124"/>
      <c r="H68" s="124"/>
      <c r="I68" s="99"/>
      <c r="J68" s="49"/>
      <c r="K68" s="88"/>
      <c r="L68" s="49"/>
      <c r="M68" s="49"/>
      <c r="N68" s="49"/>
      <c r="O68" s="90"/>
    </row>
    <row r="69" spans="1:15" s="8" customFormat="1" ht="17.25" customHeight="1">
      <c r="A69" s="135"/>
      <c r="B69" s="136"/>
      <c r="C69" s="137"/>
      <c r="D69" s="138"/>
      <c r="E69" s="139"/>
      <c r="F69" s="139"/>
      <c r="G69" s="139"/>
      <c r="H69" s="139"/>
      <c r="I69" s="99"/>
      <c r="J69" s="49"/>
      <c r="K69" s="88"/>
      <c r="L69" s="49"/>
      <c r="M69" s="49"/>
      <c r="N69" s="49"/>
      <c r="O69" s="90"/>
    </row>
    <row r="70" spans="1:15" s="8" customFormat="1" ht="17.25" customHeight="1">
      <c r="A70" s="135"/>
      <c r="B70" s="136"/>
      <c r="C70" s="137"/>
      <c r="D70" s="138"/>
      <c r="E70" s="139"/>
      <c r="F70" s="139"/>
      <c r="G70" s="139"/>
      <c r="H70" s="139"/>
      <c r="I70" s="99"/>
      <c r="J70" s="49"/>
      <c r="K70" s="88"/>
      <c r="L70" s="49"/>
      <c r="M70" s="49"/>
      <c r="N70" s="49"/>
      <c r="O70" s="90"/>
    </row>
    <row r="71" spans="1:15" s="8" customFormat="1" ht="17.25" customHeight="1">
      <c r="A71" s="146"/>
      <c r="B71" s="136"/>
      <c r="C71" s="137"/>
      <c r="D71" s="138"/>
      <c r="E71" s="139"/>
      <c r="F71" s="139"/>
      <c r="G71" s="139"/>
      <c r="H71" s="139"/>
      <c r="I71" s="99"/>
      <c r="J71" s="49"/>
      <c r="K71" s="88"/>
      <c r="L71" s="49"/>
      <c r="M71" s="49"/>
      <c r="N71" s="49"/>
      <c r="O71" s="90"/>
    </row>
    <row r="72" spans="2:15" s="8" customFormat="1" ht="17.25" customHeight="1">
      <c r="B72" s="136"/>
      <c r="C72" s="137"/>
      <c r="D72" s="138"/>
      <c r="E72" s="139"/>
      <c r="F72" s="139"/>
      <c r="G72" s="139"/>
      <c r="H72" s="139"/>
      <c r="I72" s="99"/>
      <c r="J72" s="49"/>
      <c r="K72" s="88"/>
      <c r="L72" s="49"/>
      <c r="M72" s="49"/>
      <c r="N72" s="49"/>
      <c r="O72" s="90"/>
    </row>
    <row r="73" spans="1:15" s="8" customFormat="1" ht="17.25" customHeight="1">
      <c r="A73" s="135"/>
      <c r="B73" s="105"/>
      <c r="C73" s="106"/>
      <c r="D73" s="107"/>
      <c r="E73" s="31"/>
      <c r="F73" s="31"/>
      <c r="G73" s="31"/>
      <c r="H73" s="31"/>
      <c r="I73" s="32"/>
      <c r="J73" s="49"/>
      <c r="K73" s="88"/>
      <c r="L73" s="49"/>
      <c r="M73" s="49"/>
      <c r="N73" s="49"/>
      <c r="O73" s="90"/>
    </row>
    <row r="74" spans="2:15" s="8" customFormat="1" ht="17.25" customHeight="1">
      <c r="B74" s="125"/>
      <c r="C74" s="126"/>
      <c r="D74" s="127"/>
      <c r="H74" s="147"/>
      <c r="I74" s="148"/>
      <c r="J74" s="49"/>
      <c r="K74" s="88"/>
      <c r="L74" s="49"/>
      <c r="M74" s="49"/>
      <c r="N74" s="49"/>
      <c r="O74" s="90"/>
    </row>
    <row r="75" spans="2:15" s="8" customFormat="1" ht="17.25" customHeight="1">
      <c r="B75" s="100"/>
      <c r="C75" s="101"/>
      <c r="D75" s="107"/>
      <c r="E75" s="124"/>
      <c r="F75" s="124"/>
      <c r="G75" s="124"/>
      <c r="H75" s="124"/>
      <c r="I75" s="99"/>
      <c r="J75" s="49"/>
      <c r="K75" s="88"/>
      <c r="L75" s="49"/>
      <c r="M75" s="49"/>
      <c r="N75" s="49"/>
      <c r="O75" s="90"/>
    </row>
    <row r="76" spans="1:15" s="8" customFormat="1" ht="17.25" customHeight="1">
      <c r="A76" s="135"/>
      <c r="B76" s="136"/>
      <c r="C76" s="137"/>
      <c r="D76" s="138"/>
      <c r="E76" s="139"/>
      <c r="F76" s="139"/>
      <c r="G76" s="139"/>
      <c r="H76" s="139"/>
      <c r="I76" s="99"/>
      <c r="J76" s="49"/>
      <c r="K76" s="88"/>
      <c r="L76" s="49"/>
      <c r="M76" s="49"/>
      <c r="N76" s="49"/>
      <c r="O76" s="90"/>
    </row>
    <row r="77" spans="1:15" s="8" customFormat="1" ht="17.25" customHeight="1">
      <c r="A77" s="135"/>
      <c r="B77" s="136"/>
      <c r="C77" s="137"/>
      <c r="D77" s="138"/>
      <c r="E77" s="139"/>
      <c r="F77" s="139"/>
      <c r="G77" s="139"/>
      <c r="H77" s="139"/>
      <c r="I77" s="99"/>
      <c r="J77" s="49"/>
      <c r="K77" s="88"/>
      <c r="L77" s="49"/>
      <c r="M77" s="49"/>
      <c r="N77" s="49"/>
      <c r="O77" s="90"/>
    </row>
    <row r="78" spans="1:15" s="8" customFormat="1" ht="17.25" customHeight="1">
      <c r="A78" s="135"/>
      <c r="B78" s="142"/>
      <c r="C78" s="143"/>
      <c r="D78" s="144"/>
      <c r="E78" s="145"/>
      <c r="F78" s="145"/>
      <c r="G78" s="145"/>
      <c r="H78" s="145"/>
      <c r="I78" s="99"/>
      <c r="J78" s="49"/>
      <c r="K78" s="88"/>
      <c r="L78" s="49"/>
      <c r="M78" s="49"/>
      <c r="N78" s="49"/>
      <c r="O78" s="90"/>
    </row>
    <row r="79" spans="2:15" s="8" customFormat="1" ht="17.25" customHeight="1">
      <c r="B79" s="136"/>
      <c r="C79" s="137"/>
      <c r="D79" s="138"/>
      <c r="E79" s="139"/>
      <c r="F79" s="139"/>
      <c r="G79" s="139"/>
      <c r="H79" s="139"/>
      <c r="I79" s="99"/>
      <c r="J79" s="49"/>
      <c r="K79" s="88"/>
      <c r="L79" s="49"/>
      <c r="M79" s="49"/>
      <c r="N79" s="49"/>
      <c r="O79" s="90"/>
    </row>
    <row r="80" spans="1:15" s="8" customFormat="1" ht="17.25" customHeight="1">
      <c r="A80" s="135"/>
      <c r="B80" s="125"/>
      <c r="C80" s="126"/>
      <c r="D80" s="127"/>
      <c r="E80" s="31"/>
      <c r="F80" s="31"/>
      <c r="G80" s="31"/>
      <c r="H80" s="31"/>
      <c r="I80" s="32"/>
      <c r="J80" s="49"/>
      <c r="K80" s="88"/>
      <c r="L80" s="49"/>
      <c r="M80" s="49"/>
      <c r="N80" s="49"/>
      <c r="O80" s="90"/>
    </row>
    <row r="81" spans="1:15" s="8" customFormat="1" ht="17.25" customHeight="1">
      <c r="A81" s="135"/>
      <c r="B81" s="125"/>
      <c r="C81" s="126"/>
      <c r="D81" s="127"/>
      <c r="H81" s="147"/>
      <c r="I81" s="148"/>
      <c r="J81" s="49"/>
      <c r="K81" s="88"/>
      <c r="L81" s="49"/>
      <c r="M81" s="49"/>
      <c r="N81" s="49"/>
      <c r="O81" s="90"/>
    </row>
    <row r="82" spans="2:15" s="8" customFormat="1" ht="17.25" customHeight="1">
      <c r="B82" s="100"/>
      <c r="C82" s="101"/>
      <c r="D82" s="107"/>
      <c r="E82" s="124"/>
      <c r="F82" s="124"/>
      <c r="G82" s="124"/>
      <c r="H82" s="124"/>
      <c r="I82" s="99"/>
      <c r="J82" s="49"/>
      <c r="K82" s="88"/>
      <c r="L82" s="49"/>
      <c r="M82" s="49"/>
      <c r="N82" s="49"/>
      <c r="O82" s="90"/>
    </row>
    <row r="83" spans="1:15" s="8" customFormat="1" ht="17.25" customHeight="1">
      <c r="A83" s="135"/>
      <c r="B83" s="136"/>
      <c r="C83" s="137"/>
      <c r="D83" s="138"/>
      <c r="E83" s="139"/>
      <c r="F83" s="139"/>
      <c r="G83" s="139"/>
      <c r="H83" s="139"/>
      <c r="I83" s="99"/>
      <c r="J83" s="49"/>
      <c r="K83" s="88"/>
      <c r="L83" s="49"/>
      <c r="M83" s="49"/>
      <c r="N83" s="49"/>
      <c r="O83" s="90"/>
    </row>
    <row r="84" spans="1:15" s="8" customFormat="1" ht="17.25" customHeight="1">
      <c r="A84" s="146"/>
      <c r="B84" s="136"/>
      <c r="C84" s="137"/>
      <c r="D84" s="138"/>
      <c r="E84" s="139"/>
      <c r="F84" s="139"/>
      <c r="G84" s="139"/>
      <c r="H84" s="139"/>
      <c r="I84" s="99"/>
      <c r="J84" s="49"/>
      <c r="K84" s="88"/>
      <c r="L84" s="49"/>
      <c r="M84" s="49"/>
      <c r="N84" s="49"/>
      <c r="O84" s="90"/>
    </row>
    <row r="85" spans="2:15" s="8" customFormat="1" ht="17.25" customHeight="1">
      <c r="B85" s="142"/>
      <c r="C85" s="143"/>
      <c r="D85" s="144"/>
      <c r="E85" s="145"/>
      <c r="F85" s="145"/>
      <c r="G85" s="145"/>
      <c r="H85" s="145"/>
      <c r="I85" s="99"/>
      <c r="J85" s="49"/>
      <c r="K85" s="88"/>
      <c r="L85" s="49"/>
      <c r="M85" s="49"/>
      <c r="N85" s="49"/>
      <c r="O85" s="90"/>
    </row>
    <row r="86" spans="1:15" s="8" customFormat="1" ht="17.25" customHeight="1">
      <c r="A86" s="135"/>
      <c r="B86" s="136"/>
      <c r="C86" s="137"/>
      <c r="D86" s="138"/>
      <c r="E86" s="139"/>
      <c r="F86" s="139"/>
      <c r="G86" s="139"/>
      <c r="H86" s="139"/>
      <c r="I86" s="99"/>
      <c r="J86" s="49"/>
      <c r="K86" s="88"/>
      <c r="L86" s="49"/>
      <c r="M86" s="49"/>
      <c r="N86" s="49"/>
      <c r="O86" s="90"/>
    </row>
    <row r="87" spans="1:15" s="8" customFormat="1" ht="17.25" customHeight="1">
      <c r="A87" s="135"/>
      <c r="B87" s="125"/>
      <c r="C87" s="126"/>
      <c r="D87" s="127"/>
      <c r="E87" s="31"/>
      <c r="F87" s="31"/>
      <c r="G87" s="31"/>
      <c r="H87" s="31"/>
      <c r="I87" s="32"/>
      <c r="J87" s="49"/>
      <c r="K87" s="88"/>
      <c r="L87" s="49"/>
      <c r="M87" s="49"/>
      <c r="N87" s="49"/>
      <c r="O87" s="90"/>
    </row>
    <row r="88" spans="2:15" s="8" customFormat="1" ht="17.25" customHeight="1">
      <c r="B88" s="149"/>
      <c r="C88" s="149"/>
      <c r="D88" s="150"/>
      <c r="E88" s="124"/>
      <c r="F88" s="124"/>
      <c r="G88" s="124"/>
      <c r="H88" s="124"/>
      <c r="I88" s="99"/>
      <c r="J88" s="49"/>
      <c r="K88" s="88"/>
      <c r="L88" s="49"/>
      <c r="M88" s="90"/>
      <c r="N88" s="49"/>
      <c r="O88" s="90"/>
    </row>
    <row r="89" spans="2:15" s="8" customFormat="1" ht="17.25" customHeight="1">
      <c r="B89" s="100"/>
      <c r="C89" s="101"/>
      <c r="D89" s="107"/>
      <c r="E89" s="124"/>
      <c r="F89" s="124"/>
      <c r="G89" s="124"/>
      <c r="H89" s="124"/>
      <c r="I89" s="99"/>
      <c r="J89" s="49"/>
      <c r="K89" s="88"/>
      <c r="L89" s="49"/>
      <c r="M89" s="90"/>
      <c r="N89" s="49"/>
      <c r="O89" s="90"/>
    </row>
    <row r="90" spans="1:15" s="8" customFormat="1" ht="17.25" customHeight="1">
      <c r="A90" s="135"/>
      <c r="B90" s="136"/>
      <c r="C90" s="137"/>
      <c r="D90" s="138"/>
      <c r="E90" s="139"/>
      <c r="F90" s="139"/>
      <c r="G90" s="139"/>
      <c r="H90" s="139"/>
      <c r="I90" s="99"/>
      <c r="J90" s="49"/>
      <c r="K90" s="88"/>
      <c r="L90" s="49"/>
      <c r="M90" s="90"/>
      <c r="N90" s="49"/>
      <c r="O90" s="90"/>
    </row>
    <row r="91" spans="1:15" s="8" customFormat="1" ht="17.25" customHeight="1">
      <c r="A91" s="135"/>
      <c r="B91" s="136"/>
      <c r="C91" s="137"/>
      <c r="D91" s="138"/>
      <c r="E91" s="139"/>
      <c r="F91" s="139"/>
      <c r="G91" s="139"/>
      <c r="H91" s="139"/>
      <c r="I91" s="99"/>
      <c r="J91" s="49"/>
      <c r="K91" s="88"/>
      <c r="L91" s="49"/>
      <c r="M91" s="90"/>
      <c r="N91" s="49"/>
      <c r="O91" s="90"/>
    </row>
    <row r="92" spans="1:15" s="8" customFormat="1" ht="17.25" customHeight="1">
      <c r="A92" s="135"/>
      <c r="B92" s="142"/>
      <c r="C92" s="143"/>
      <c r="D92" s="144"/>
      <c r="E92" s="145"/>
      <c r="F92" s="145"/>
      <c r="G92" s="145"/>
      <c r="H92" s="145"/>
      <c r="I92" s="99"/>
      <c r="J92" s="49"/>
      <c r="K92" s="88"/>
      <c r="L92" s="49"/>
      <c r="M92" s="90"/>
      <c r="N92" s="49"/>
      <c r="O92" s="90"/>
    </row>
    <row r="93" spans="1:15" s="8" customFormat="1" ht="17.25" customHeight="1">
      <c r="A93" s="135"/>
      <c r="B93" s="136"/>
      <c r="C93" s="137"/>
      <c r="D93" s="138"/>
      <c r="E93" s="139"/>
      <c r="F93" s="139"/>
      <c r="G93" s="139"/>
      <c r="H93" s="139"/>
      <c r="I93" s="99"/>
      <c r="J93" s="49"/>
      <c r="K93" s="88"/>
      <c r="L93" s="49"/>
      <c r="M93" s="103"/>
      <c r="N93" s="49"/>
      <c r="O93" s="90"/>
    </row>
    <row r="94" spans="1:15" s="8" customFormat="1" ht="17.25" customHeight="1">
      <c r="A94" s="135"/>
      <c r="B94" s="105"/>
      <c r="C94" s="106"/>
      <c r="D94" s="107"/>
      <c r="E94" s="31"/>
      <c r="F94" s="31"/>
      <c r="G94" s="31"/>
      <c r="H94" s="31"/>
      <c r="I94" s="32"/>
      <c r="J94" s="49"/>
      <c r="K94" s="88"/>
      <c r="L94" s="49"/>
      <c r="M94" s="90"/>
      <c r="N94" s="49"/>
      <c r="O94" s="90"/>
    </row>
    <row r="95" spans="2:15" s="8" customFormat="1" ht="17.25" customHeight="1">
      <c r="B95" s="105"/>
      <c r="C95" s="106"/>
      <c r="D95" s="107"/>
      <c r="E95" s="150"/>
      <c r="F95" s="150"/>
      <c r="G95" s="150"/>
      <c r="H95" s="150"/>
      <c r="I95" s="128"/>
      <c r="J95" s="49"/>
      <c r="K95" s="88"/>
      <c r="L95" s="49"/>
      <c r="M95" s="90"/>
      <c r="N95" s="49"/>
      <c r="O95" s="90"/>
    </row>
    <row r="96" spans="2:15" s="8" customFormat="1" ht="17.25" customHeight="1">
      <c r="B96" s="100"/>
      <c r="C96" s="101"/>
      <c r="D96" s="107"/>
      <c r="E96" s="124"/>
      <c r="F96" s="124"/>
      <c r="G96" s="124"/>
      <c r="H96" s="124"/>
      <c r="I96" s="99"/>
      <c r="J96" s="49"/>
      <c r="K96" s="88"/>
      <c r="L96" s="49"/>
      <c r="M96" s="90"/>
      <c r="N96" s="49"/>
      <c r="O96" s="90"/>
    </row>
    <row r="97" spans="1:15" s="8" customFormat="1" ht="17.25" customHeight="1">
      <c r="A97" s="135"/>
      <c r="B97" s="136"/>
      <c r="C97" s="137"/>
      <c r="D97" s="138"/>
      <c r="E97" s="139"/>
      <c r="F97" s="139"/>
      <c r="G97" s="139"/>
      <c r="H97" s="139"/>
      <c r="I97" s="99"/>
      <c r="J97" s="49"/>
      <c r="K97" s="49"/>
      <c r="L97" s="49"/>
      <c r="M97" s="90"/>
      <c r="N97" s="49"/>
      <c r="O97" s="90"/>
    </row>
    <row r="98" spans="1:15" s="8" customFormat="1" ht="17.25" customHeight="1">
      <c r="A98" s="135"/>
      <c r="B98" s="136"/>
      <c r="C98" s="137"/>
      <c r="D98" s="138"/>
      <c r="E98" s="139"/>
      <c r="F98" s="139"/>
      <c r="G98" s="139"/>
      <c r="H98" s="139"/>
      <c r="I98" s="99"/>
      <c r="J98" s="49"/>
      <c r="K98" s="88"/>
      <c r="L98" s="49"/>
      <c r="M98" s="103"/>
      <c r="N98" s="49"/>
      <c r="O98" s="90"/>
    </row>
    <row r="99" spans="1:15" s="8" customFormat="1" ht="17.25" customHeight="1">
      <c r="A99" s="135"/>
      <c r="B99" s="142"/>
      <c r="C99" s="143"/>
      <c r="D99" s="144"/>
      <c r="E99" s="145"/>
      <c r="F99" s="145"/>
      <c r="G99" s="145"/>
      <c r="H99" s="145"/>
      <c r="I99" s="99"/>
      <c r="J99" s="49"/>
      <c r="K99" s="88"/>
      <c r="L99" s="49"/>
      <c r="M99" s="103"/>
      <c r="N99" s="49"/>
      <c r="O99" s="90"/>
    </row>
    <row r="100" spans="1:15" s="8" customFormat="1" ht="17.25" customHeight="1">
      <c r="A100" s="135"/>
      <c r="B100" s="136"/>
      <c r="C100" s="137"/>
      <c r="D100" s="138"/>
      <c r="E100" s="139"/>
      <c r="F100" s="139"/>
      <c r="G100" s="139"/>
      <c r="H100" s="139"/>
      <c r="I100" s="99"/>
      <c r="J100" s="49"/>
      <c r="K100" s="88"/>
      <c r="L100" s="49"/>
      <c r="M100" s="90"/>
      <c r="N100" s="49"/>
      <c r="O100" s="90"/>
    </row>
    <row r="101" spans="1:15" s="8" customFormat="1" ht="17.25" customHeight="1">
      <c r="A101" s="135"/>
      <c r="B101" s="125"/>
      <c r="C101" s="126"/>
      <c r="D101" s="127"/>
      <c r="E101" s="31"/>
      <c r="F101" s="31"/>
      <c r="G101" s="31"/>
      <c r="H101" s="31"/>
      <c r="I101" s="32"/>
      <c r="J101" s="49"/>
      <c r="K101" s="88"/>
      <c r="L101" s="49"/>
      <c r="M101" s="90"/>
      <c r="N101" s="49"/>
      <c r="O101" s="90"/>
    </row>
    <row r="102" spans="1:15" s="8" customFormat="1" ht="17.25" customHeight="1">
      <c r="A102" s="135"/>
      <c r="J102" s="49"/>
      <c r="K102" s="88"/>
      <c r="L102" s="49"/>
      <c r="M102" s="90"/>
      <c r="N102" s="49"/>
      <c r="O102" s="90"/>
    </row>
    <row r="103" spans="10:15" s="8" customFormat="1" ht="17.25" customHeight="1">
      <c r="J103" s="49"/>
      <c r="K103" s="88"/>
      <c r="L103" s="49"/>
      <c r="M103" s="90"/>
      <c r="N103" s="49"/>
      <c r="O103" s="90"/>
    </row>
    <row r="104" spans="1:15" s="8" customFormat="1" ht="17.25" customHeight="1">
      <c r="A104" s="135"/>
      <c r="J104" s="49"/>
      <c r="K104" s="49"/>
      <c r="L104" s="49"/>
      <c r="M104" s="90"/>
      <c r="N104" s="49"/>
      <c r="O104" s="90"/>
    </row>
    <row r="105" spans="1:15" s="8" customFormat="1" ht="17.25" customHeight="1">
      <c r="A105" s="135"/>
      <c r="J105" s="49"/>
      <c r="K105" s="49"/>
      <c r="L105" s="49"/>
      <c r="M105" s="90"/>
      <c r="N105" s="49"/>
      <c r="O105" s="90"/>
    </row>
    <row r="106" spans="1:15" s="8" customFormat="1" ht="17.25" customHeight="1">
      <c r="A106" s="135"/>
      <c r="J106" s="49"/>
      <c r="K106" s="49"/>
      <c r="L106" s="49"/>
      <c r="M106" s="90"/>
      <c r="N106" s="49"/>
      <c r="O106" s="90"/>
    </row>
    <row r="107" spans="1:15" s="151" customFormat="1" ht="17.25" customHeight="1">
      <c r="A107" s="140"/>
      <c r="B107" s="8"/>
      <c r="C107" s="8"/>
      <c r="D107" s="8"/>
      <c r="E107" s="8"/>
      <c r="F107" s="8"/>
      <c r="G107" s="8"/>
      <c r="H107" s="8"/>
      <c r="I107" s="8"/>
      <c r="J107" s="129"/>
      <c r="K107" s="130"/>
      <c r="L107" s="130"/>
      <c r="M107" s="131"/>
      <c r="N107" s="129"/>
      <c r="O107" s="132"/>
    </row>
    <row r="108" spans="1:15" s="8" customFormat="1" ht="17.25" customHeight="1">
      <c r="A108" s="135"/>
      <c r="J108" s="49"/>
      <c r="K108" s="49"/>
      <c r="L108" s="49"/>
      <c r="M108" s="90"/>
      <c r="N108" s="49"/>
      <c r="O108" s="90"/>
    </row>
    <row r="109" spans="1:15" s="8" customFormat="1" ht="17.25" customHeight="1">
      <c r="A109" s="135"/>
      <c r="B109" s="69"/>
      <c r="D109" s="9"/>
      <c r="H109" s="147"/>
      <c r="I109" s="148"/>
      <c r="J109" s="49"/>
      <c r="K109" s="49"/>
      <c r="L109" s="49"/>
      <c r="M109" s="90"/>
      <c r="N109" s="49"/>
      <c r="O109" s="90"/>
    </row>
    <row r="110" spans="2:15" s="8" customFormat="1" ht="17.25" customHeight="1">
      <c r="B110" s="69"/>
      <c r="D110" s="9"/>
      <c r="H110" s="147"/>
      <c r="I110" s="148"/>
      <c r="J110" s="49"/>
      <c r="K110" s="92"/>
      <c r="L110" s="93"/>
      <c r="M110" s="90"/>
      <c r="N110" s="49"/>
      <c r="O110" s="90"/>
    </row>
    <row r="111" spans="2:15" s="8" customFormat="1" ht="17.25" customHeight="1">
      <c r="B111" s="69"/>
      <c r="D111" s="9"/>
      <c r="H111" s="147"/>
      <c r="I111" s="148"/>
      <c r="J111" s="49"/>
      <c r="K111" s="50"/>
      <c r="L111" s="56"/>
      <c r="M111" s="90"/>
      <c r="N111" s="49"/>
      <c r="O111" s="90"/>
    </row>
    <row r="112" spans="2:15" s="8" customFormat="1" ht="17.25" customHeight="1">
      <c r="B112" s="69"/>
      <c r="D112" s="9"/>
      <c r="H112" s="147"/>
      <c r="I112" s="148"/>
      <c r="J112" s="49"/>
      <c r="K112" s="123"/>
      <c r="L112" s="104"/>
      <c r="M112" s="90"/>
      <c r="N112" s="49"/>
      <c r="O112" s="90"/>
    </row>
    <row r="113" spans="2:15" s="8" customFormat="1" ht="17.25" customHeight="1">
      <c r="B113" s="69"/>
      <c r="D113" s="9"/>
      <c r="H113" s="147"/>
      <c r="I113" s="148"/>
      <c r="J113" s="49"/>
      <c r="K113" s="49"/>
      <c r="L113" s="49"/>
      <c r="M113" s="90"/>
      <c r="N113" s="49"/>
      <c r="O113" s="90"/>
    </row>
    <row r="114" spans="2:15" s="8" customFormat="1" ht="17.25" customHeight="1">
      <c r="B114" s="69"/>
      <c r="D114" s="9"/>
      <c r="H114" s="147"/>
      <c r="I114" s="148"/>
      <c r="J114" s="49"/>
      <c r="K114" s="49"/>
      <c r="L114" s="49"/>
      <c r="M114" s="133"/>
      <c r="N114" s="49"/>
      <c r="O114" s="90"/>
    </row>
    <row r="115" spans="2:15" s="8" customFormat="1" ht="17.25" customHeight="1">
      <c r="B115" s="69"/>
      <c r="D115" s="9"/>
      <c r="H115" s="147"/>
      <c r="I115" s="148"/>
      <c r="J115" s="49"/>
      <c r="K115" s="49"/>
      <c r="L115" s="49"/>
      <c r="M115" s="90"/>
      <c r="N115" s="49"/>
      <c r="O115" s="90"/>
    </row>
    <row r="116" spans="2:15" s="8" customFormat="1" ht="17.25" customHeight="1">
      <c r="B116" s="69"/>
      <c r="D116" s="9"/>
      <c r="H116" s="147"/>
      <c r="I116" s="148"/>
      <c r="J116" s="49"/>
      <c r="K116" s="49"/>
      <c r="L116" s="49"/>
      <c r="M116" s="90"/>
      <c r="N116" s="49"/>
      <c r="O116" s="90"/>
    </row>
    <row r="117" spans="2:15" s="8" customFormat="1" ht="17.25" customHeight="1">
      <c r="B117" s="125"/>
      <c r="C117" s="126"/>
      <c r="D117" s="127"/>
      <c r="H117" s="147"/>
      <c r="I117" s="148"/>
      <c r="J117" s="49"/>
      <c r="K117" s="49"/>
      <c r="L117" s="49"/>
      <c r="M117" s="90"/>
      <c r="N117" s="49"/>
      <c r="O117" s="90"/>
    </row>
    <row r="118" spans="2:15" s="8" customFormat="1" ht="18" customHeight="1">
      <c r="B118" s="125"/>
      <c r="C118" s="126"/>
      <c r="D118" s="127"/>
      <c r="H118" s="147"/>
      <c r="I118" s="148"/>
      <c r="J118" s="49"/>
      <c r="K118" s="88"/>
      <c r="L118" s="49"/>
      <c r="M118" s="49"/>
      <c r="N118" s="49"/>
      <c r="O118" s="90"/>
    </row>
    <row r="119" spans="2:15" s="8" customFormat="1" ht="18" customHeight="1">
      <c r="B119" s="125"/>
      <c r="C119" s="126"/>
      <c r="D119" s="127"/>
      <c r="H119" s="147"/>
      <c r="I119" s="148"/>
      <c r="J119" s="49"/>
      <c r="K119" s="88"/>
      <c r="L119" s="49"/>
      <c r="M119" s="49"/>
      <c r="N119" s="49"/>
      <c r="O119" s="90"/>
    </row>
    <row r="120" spans="2:15" s="8" customFormat="1" ht="18" customHeight="1">
      <c r="B120" s="125"/>
      <c r="C120" s="126"/>
      <c r="D120" s="127"/>
      <c r="H120" s="147"/>
      <c r="I120" s="148"/>
      <c r="J120" s="49"/>
      <c r="K120" s="88"/>
      <c r="L120" s="49"/>
      <c r="M120" s="49"/>
      <c r="N120" s="49"/>
      <c r="O120" s="90"/>
    </row>
    <row r="121" spans="2:15" s="8" customFormat="1" ht="18" customHeight="1">
      <c r="B121" s="125"/>
      <c r="C121" s="126"/>
      <c r="D121" s="127"/>
      <c r="H121" s="147"/>
      <c r="I121" s="148"/>
      <c r="J121" s="49"/>
      <c r="K121" s="88"/>
      <c r="L121" s="49"/>
      <c r="M121" s="49"/>
      <c r="N121" s="49"/>
      <c r="O121" s="90"/>
    </row>
    <row r="122" spans="2:15" s="8" customFormat="1" ht="18" customHeight="1">
      <c r="B122" s="125"/>
      <c r="C122" s="126"/>
      <c r="D122" s="127"/>
      <c r="H122" s="147"/>
      <c r="I122" s="148"/>
      <c r="J122" s="49"/>
      <c r="K122" s="88"/>
      <c r="L122" s="49"/>
      <c r="M122" s="49"/>
      <c r="N122" s="49"/>
      <c r="O122" s="90"/>
    </row>
    <row r="123" spans="2:15" s="8" customFormat="1" ht="18" customHeight="1">
      <c r="B123" s="125"/>
      <c r="C123" s="126"/>
      <c r="D123" s="127"/>
      <c r="H123" s="147"/>
      <c r="I123" s="148"/>
      <c r="J123" s="49"/>
      <c r="K123" s="88"/>
      <c r="L123" s="49"/>
      <c r="M123" s="49"/>
      <c r="N123" s="49"/>
      <c r="O123" s="90"/>
    </row>
    <row r="124" spans="2:15" s="8" customFormat="1" ht="18" customHeight="1">
      <c r="B124" s="125"/>
      <c r="C124" s="126"/>
      <c r="D124" s="127"/>
      <c r="H124" s="147"/>
      <c r="I124" s="148"/>
      <c r="J124" s="49"/>
      <c r="K124" s="88"/>
      <c r="L124" s="49"/>
      <c r="M124" s="49"/>
      <c r="N124" s="49"/>
      <c r="O124" s="90"/>
    </row>
    <row r="125" spans="2:15" s="8" customFormat="1" ht="15.75">
      <c r="B125" s="125"/>
      <c r="C125" s="126"/>
      <c r="D125" s="127"/>
      <c r="H125" s="147"/>
      <c r="I125" s="148"/>
      <c r="J125" s="49"/>
      <c r="K125" s="88"/>
      <c r="L125" s="49"/>
      <c r="M125" s="49"/>
      <c r="N125" s="49"/>
      <c r="O125" s="90"/>
    </row>
    <row r="126" spans="2:15" s="8" customFormat="1" ht="15.75">
      <c r="B126" s="125"/>
      <c r="C126" s="126"/>
      <c r="D126" s="127"/>
      <c r="H126" s="147"/>
      <c r="I126" s="148"/>
      <c r="J126" s="49"/>
      <c r="K126" s="88"/>
      <c r="L126" s="49"/>
      <c r="M126" s="49"/>
      <c r="N126" s="49"/>
      <c r="O126" s="90"/>
    </row>
    <row r="127" spans="2:15" s="8" customFormat="1" ht="15.75">
      <c r="B127" s="125"/>
      <c r="C127" s="126"/>
      <c r="D127" s="127"/>
      <c r="H127" s="147"/>
      <c r="I127" s="148"/>
      <c r="J127" s="49"/>
      <c r="K127" s="88"/>
      <c r="L127" s="49"/>
      <c r="M127" s="49"/>
      <c r="N127" s="49"/>
      <c r="O127" s="90"/>
    </row>
    <row r="128" spans="2:15" s="8" customFormat="1" ht="15.75">
      <c r="B128" s="125"/>
      <c r="C128" s="126"/>
      <c r="D128" s="127"/>
      <c r="H128" s="147"/>
      <c r="I128" s="148"/>
      <c r="J128" s="49"/>
      <c r="K128" s="88"/>
      <c r="L128" s="49"/>
      <c r="M128" s="49"/>
      <c r="N128" s="49"/>
      <c r="O128" s="90"/>
    </row>
    <row r="129" spans="2:15" s="8" customFormat="1" ht="15.75">
      <c r="B129" s="117"/>
      <c r="C129" s="118"/>
      <c r="D129" s="119"/>
      <c r="E129" s="7"/>
      <c r="F129" s="7"/>
      <c r="G129" s="7"/>
      <c r="H129" s="12"/>
      <c r="I129" s="6"/>
      <c r="J129" s="49"/>
      <c r="K129" s="88"/>
      <c r="L129" s="49"/>
      <c r="M129" s="49"/>
      <c r="N129" s="49"/>
      <c r="O129" s="90"/>
    </row>
    <row r="130" spans="2:15" s="8" customFormat="1" ht="15.75">
      <c r="B130" s="117"/>
      <c r="C130" s="118"/>
      <c r="D130" s="119"/>
      <c r="E130" s="7"/>
      <c r="F130" s="7"/>
      <c r="G130" s="7"/>
      <c r="H130" s="12"/>
      <c r="I130" s="6"/>
      <c r="J130" s="49"/>
      <c r="K130" s="88"/>
      <c r="L130" s="49"/>
      <c r="M130" s="49"/>
      <c r="N130" s="49"/>
      <c r="O130" s="90"/>
    </row>
    <row r="131" spans="2:15" s="8" customFormat="1" ht="15.75">
      <c r="B131" s="117"/>
      <c r="C131" s="118"/>
      <c r="D131" s="119"/>
      <c r="E131" s="7"/>
      <c r="F131" s="7"/>
      <c r="G131" s="7"/>
      <c r="H131" s="12"/>
      <c r="I131" s="6"/>
      <c r="J131" s="49"/>
      <c r="K131" s="88"/>
      <c r="L131" s="49"/>
      <c r="M131" s="49"/>
      <c r="N131" s="49"/>
      <c r="O131" s="90"/>
    </row>
    <row r="132" spans="2:15" s="8" customFormat="1" ht="15.75">
      <c r="B132" s="117"/>
      <c r="C132" s="118"/>
      <c r="D132" s="4"/>
      <c r="E132" s="7"/>
      <c r="F132" s="7"/>
      <c r="G132" s="7"/>
      <c r="H132" s="12"/>
      <c r="I132" s="6"/>
      <c r="J132" s="49"/>
      <c r="K132" s="88"/>
      <c r="L132" s="49"/>
      <c r="M132" s="49"/>
      <c r="N132" s="49"/>
      <c r="O132" s="90"/>
    </row>
    <row r="133" spans="2:15" s="8" customFormat="1" ht="15.75">
      <c r="B133" s="117"/>
      <c r="C133" s="118"/>
      <c r="D133" s="4"/>
      <c r="E133" s="7"/>
      <c r="F133" s="7"/>
      <c r="G133" s="7"/>
      <c r="H133" s="12"/>
      <c r="I133" s="6"/>
      <c r="J133" s="49"/>
      <c r="K133" s="88"/>
      <c r="L133" s="49"/>
      <c r="M133" s="49"/>
      <c r="N133" s="49"/>
      <c r="O133" s="90"/>
    </row>
    <row r="134" spans="2:15" s="8" customFormat="1" ht="15.75">
      <c r="B134" s="117"/>
      <c r="C134" s="134"/>
      <c r="D134" s="4"/>
      <c r="E134" s="7"/>
      <c r="F134" s="7"/>
      <c r="G134" s="7"/>
      <c r="H134" s="12"/>
      <c r="I134" s="6"/>
      <c r="J134" s="49"/>
      <c r="K134" s="88"/>
      <c r="L134" s="49"/>
      <c r="M134" s="49"/>
      <c r="N134" s="49"/>
      <c r="O134" s="90"/>
    </row>
    <row r="135" spans="2:15" s="8" customFormat="1" ht="15.75">
      <c r="B135" s="117"/>
      <c r="C135" s="134"/>
      <c r="D135" s="4"/>
      <c r="E135" s="7"/>
      <c r="F135" s="7"/>
      <c r="G135" s="7"/>
      <c r="H135" s="12"/>
      <c r="I135" s="6"/>
      <c r="J135" s="49"/>
      <c r="K135" s="88"/>
      <c r="L135" s="49"/>
      <c r="M135" s="49"/>
      <c r="N135" s="49"/>
      <c r="O135" s="90"/>
    </row>
    <row r="136" spans="2:15" s="8" customFormat="1" ht="15.75">
      <c r="B136" s="117"/>
      <c r="C136" s="134"/>
      <c r="D136" s="4"/>
      <c r="E136" s="7"/>
      <c r="F136" s="7"/>
      <c r="G136" s="7"/>
      <c r="H136" s="12"/>
      <c r="I136" s="6"/>
      <c r="J136" s="49"/>
      <c r="K136" s="88"/>
      <c r="L136" s="49"/>
      <c r="M136" s="49"/>
      <c r="N136" s="49"/>
      <c r="O136" s="90"/>
    </row>
    <row r="137" spans="2:3" ht="15.75">
      <c r="B137" s="117"/>
      <c r="C137" s="134"/>
    </row>
    <row r="138" spans="2:3" ht="15.75">
      <c r="B138" s="117"/>
      <c r="C138" s="134"/>
    </row>
    <row r="139" spans="2:3" ht="15.75">
      <c r="B139" s="117"/>
      <c r="C139" s="134"/>
    </row>
    <row r="140" spans="2:3" ht="15.75">
      <c r="B140" s="117"/>
      <c r="C140" s="134"/>
    </row>
    <row r="141" spans="2:3" ht="15.75">
      <c r="B141" s="117"/>
      <c r="C141" s="134"/>
    </row>
    <row r="142" spans="2:3" ht="15.75">
      <c r="B142" s="117"/>
      <c r="C142" s="134"/>
    </row>
  </sheetData>
  <sheetProtection/>
  <mergeCells count="3">
    <mergeCell ref="A1:I1"/>
    <mergeCell ref="A3:I3"/>
    <mergeCell ref="A5:I5"/>
  </mergeCells>
  <printOptions/>
  <pageMargins left="0.17" right="0.21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 </cp:lastModifiedBy>
  <cp:lastPrinted>2013-11-09T15:49:29Z</cp:lastPrinted>
  <dcterms:created xsi:type="dcterms:W3CDTF">2001-09-20T05:51:40Z</dcterms:created>
  <dcterms:modified xsi:type="dcterms:W3CDTF">2013-11-09T20:42:50Z</dcterms:modified>
  <cp:category/>
  <cp:version/>
  <cp:contentType/>
  <cp:contentStatus/>
</cp:coreProperties>
</file>