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720" tabRatio="817" activeTab="0"/>
  </bookViews>
  <sheets>
    <sheet name="Jednotlivci-mladší" sheetId="1" r:id="rId1"/>
    <sheet name="Jednotlivci-starší" sheetId="2" r:id="rId2"/>
    <sheet name="Jednotlivci-dorostenci" sheetId="3" r:id="rId3"/>
    <sheet name="Jednotlivci-muži" sheetId="4" r:id="rId4"/>
  </sheets>
  <definedNames/>
  <calcPr fullCalcOnLoad="1"/>
</workbook>
</file>

<file path=xl/sharedStrings.xml><?xml version="1.0" encoding="utf-8"?>
<sst xmlns="http://schemas.openxmlformats.org/spreadsheetml/2006/main" count="164" uniqueCount="84">
  <si>
    <t>Br</t>
  </si>
  <si>
    <t>Hr</t>
  </si>
  <si>
    <t>Kr</t>
  </si>
  <si>
    <t>Pr</t>
  </si>
  <si>
    <t>Akr</t>
  </si>
  <si>
    <t>Knš</t>
  </si>
  <si>
    <t>Celkem</t>
  </si>
  <si>
    <t>Starší žáci - jednotlivci</t>
  </si>
  <si>
    <t>Příjmení a jméno</t>
  </si>
  <si>
    <t>Ročník</t>
  </si>
  <si>
    <t>Příjmení a Jméno</t>
  </si>
  <si>
    <t>Romanovský Daniel</t>
  </si>
  <si>
    <t>Hříbek Tomáš</t>
  </si>
  <si>
    <t>Grygar Daniel</t>
  </si>
  <si>
    <t>Kryl Ondřej</t>
  </si>
  <si>
    <t>Klub</t>
  </si>
  <si>
    <t>Sokol Vsetín</t>
  </si>
  <si>
    <t>Mladší žáci - jednotlivci</t>
  </si>
  <si>
    <t>Dostál Petr</t>
  </si>
  <si>
    <t>Plodík Petr</t>
  </si>
  <si>
    <t>Kosorin Jakub</t>
  </si>
  <si>
    <t>Smutek Jakub</t>
  </si>
  <si>
    <t>Kloss Michal</t>
  </si>
  <si>
    <t>Vymyslický Filip</t>
  </si>
  <si>
    <t>Klečka Dominik</t>
  </si>
  <si>
    <t>Sokol Přerov</t>
  </si>
  <si>
    <t>Jakubíček Jan</t>
  </si>
  <si>
    <t>GK Vítkovice</t>
  </si>
  <si>
    <t>Dorostenci - jednotlivci</t>
  </si>
  <si>
    <t>Muži - jednotlivci</t>
  </si>
  <si>
    <t>1. kolo XVI. ročníkku Moravské ligy</t>
  </si>
  <si>
    <t>TJ Sokol Bučovice</t>
  </si>
  <si>
    <t>Antl Michal</t>
  </si>
  <si>
    <t>Nedoma David</t>
  </si>
  <si>
    <t>Přichystal Tomáš</t>
  </si>
  <si>
    <t>Sokola Michal</t>
  </si>
  <si>
    <t>Klement David</t>
  </si>
  <si>
    <t>Obhlídal František</t>
  </si>
  <si>
    <t>Ševčík Jakub</t>
  </si>
  <si>
    <t>Zbožínek Stanislav</t>
  </si>
  <si>
    <t>Rolek Martin</t>
  </si>
  <si>
    <t>Čermák František</t>
  </si>
  <si>
    <t>Prokop Filip</t>
  </si>
  <si>
    <t>TJ Sokol Šternberk</t>
  </si>
  <si>
    <t>Látal Petr</t>
  </si>
  <si>
    <t>Doležel Vladimír</t>
  </si>
  <si>
    <t>Kočí Aleš</t>
  </si>
  <si>
    <t>Šichnárek Jan</t>
  </si>
  <si>
    <t>Vývoda Milan</t>
  </si>
  <si>
    <t>Mocek Petr</t>
  </si>
  <si>
    <t>Svízela Martin</t>
  </si>
  <si>
    <t>TJ Sokol Zlín</t>
  </si>
  <si>
    <t>Kolek Martin</t>
  </si>
  <si>
    <t>Klvaňa Václav</t>
  </si>
  <si>
    <t>Novotný Lukáš</t>
  </si>
  <si>
    <t>Moravská Slavie Brno</t>
  </si>
  <si>
    <t>Petrovský Jan</t>
  </si>
  <si>
    <t>Hadoško Jan</t>
  </si>
  <si>
    <t>Kachtík Karel</t>
  </si>
  <si>
    <t>Ott Šimon</t>
  </si>
  <si>
    <t>Lačík Filip</t>
  </si>
  <si>
    <t>Kačer Jan</t>
  </si>
  <si>
    <t>Žabenski Tomáš</t>
  </si>
  <si>
    <t>Wrona Jan</t>
  </si>
  <si>
    <t>Vlček Tomáš</t>
  </si>
  <si>
    <t>GK Šumperk</t>
  </si>
  <si>
    <t>Dostál Matěj</t>
  </si>
  <si>
    <t>Smékal Radek</t>
  </si>
  <si>
    <t>Zeman Aleš</t>
  </si>
  <si>
    <t>Mlčoušek Richard</t>
  </si>
  <si>
    <t>Macík Tomáš</t>
  </si>
  <si>
    <t>Kostík Jíří</t>
  </si>
  <si>
    <t>Znojmo</t>
  </si>
  <si>
    <t>Hanzel Filip</t>
  </si>
  <si>
    <t>Černý František</t>
  </si>
  <si>
    <t>Popelka Lukáš</t>
  </si>
  <si>
    <t>Kondys David</t>
  </si>
  <si>
    <t>Hangstorfer Tom</t>
  </si>
  <si>
    <t>Němeček David</t>
  </si>
  <si>
    <t>Chmelík Daniel</t>
  </si>
  <si>
    <t>Vantuch Denis</t>
  </si>
  <si>
    <t>Šnýdr Jan</t>
  </si>
  <si>
    <t>Stoszek Jan</t>
  </si>
  <si>
    <t>Sokol Brno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</si>
</sst>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105"/>
  <sheetViews>
    <sheetView tabSelected="1" workbookViewId="0" topLeftCell="A1">
      <pane ySplit="4" topLeftCell="BM5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4.57421875" style="7" bestFit="1" customWidth="1"/>
    <col min="2" max="2" width="20.421875" style="0" bestFit="1" customWidth="1"/>
    <col min="3" max="3" width="7.7109375" style="14" customWidth="1"/>
    <col min="4" max="4" width="23.421875" style="17" bestFit="1" customWidth="1"/>
    <col min="5" max="7" width="6.140625" style="4" customWidth="1"/>
    <col min="8" max="8" width="6.140625" style="4" hidden="1" customWidth="1"/>
    <col min="9" max="10" width="6.140625" style="4" customWidth="1"/>
    <col min="11" max="11" width="7.8515625" style="0" bestFit="1" customWidth="1"/>
    <col min="13" max="13" width="9.140625" style="11" customWidth="1"/>
  </cols>
  <sheetData>
    <row r="1" spans="1:20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0"/>
      <c r="M1" s="15"/>
      <c r="N1" s="18"/>
      <c r="O1" s="9"/>
      <c r="P1" s="9"/>
      <c r="Q1" s="9"/>
      <c r="R1" s="9"/>
      <c r="S1" s="9"/>
      <c r="T1" s="9"/>
    </row>
    <row r="2" spans="1:11" ht="14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3.5" thickBot="1"/>
    <row r="4" spans="2:11" ht="13.5" thickBot="1">
      <c r="B4" s="12" t="s">
        <v>8</v>
      </c>
      <c r="C4" s="2" t="s">
        <v>9</v>
      </c>
      <c r="D4" s="2" t="s">
        <v>15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3" t="s">
        <v>6</v>
      </c>
    </row>
    <row r="6" spans="1:11" ht="14.25" customHeight="1">
      <c r="A6" s="7" t="str">
        <f>IF(ISNONTEXT(B6)=TRUE,""," 1.")</f>
        <v> 1.</v>
      </c>
      <c r="B6" s="10" t="s">
        <v>71</v>
      </c>
      <c r="C6" s="15">
        <v>1998</v>
      </c>
      <c r="D6" s="18" t="s">
        <v>72</v>
      </c>
      <c r="E6" s="9">
        <v>10.8</v>
      </c>
      <c r="F6" s="9">
        <v>10.5</v>
      </c>
      <c r="G6" s="9">
        <v>14</v>
      </c>
      <c r="H6" s="9"/>
      <c r="I6" s="9">
        <v>10.65</v>
      </c>
      <c r="J6" s="9">
        <v>10.8</v>
      </c>
      <c r="K6" s="4">
        <f>IF(SUM(E6:J6)=0,"",SUM(E6:J6))</f>
        <v>56.75</v>
      </c>
    </row>
    <row r="7" spans="1:11" ht="14.25" customHeight="1">
      <c r="A7" s="7" t="str">
        <f>IF(ISNONTEXT(B7)=TRUE,""," 2.")</f>
        <v> 2.</v>
      </c>
      <c r="B7" s="10" t="s">
        <v>23</v>
      </c>
      <c r="C7" s="15">
        <v>1998</v>
      </c>
      <c r="D7" s="18" t="s">
        <v>27</v>
      </c>
      <c r="E7" s="9">
        <v>11.3</v>
      </c>
      <c r="F7" s="9">
        <v>9.4</v>
      </c>
      <c r="G7" s="9">
        <v>14.1</v>
      </c>
      <c r="H7" s="9"/>
      <c r="I7" s="9">
        <v>11</v>
      </c>
      <c r="J7" s="9">
        <v>10.7</v>
      </c>
      <c r="K7" s="4">
        <f>IF(SUM(E7:J7)=0,"",SUM(E7:J7))</f>
        <v>56.5</v>
      </c>
    </row>
    <row r="8" spans="1:13" ht="14.25" customHeight="1">
      <c r="A8" s="7" t="str">
        <f>IF(ISNONTEXT(B8)=TRUE,""," 3.")</f>
        <v> 3.</v>
      </c>
      <c r="B8" s="24" t="s">
        <v>50</v>
      </c>
      <c r="C8" s="15">
        <v>1996</v>
      </c>
      <c r="D8" s="18" t="s">
        <v>51</v>
      </c>
      <c r="E8" s="9">
        <v>10.8</v>
      </c>
      <c r="F8" s="9">
        <v>10.8</v>
      </c>
      <c r="G8" s="9">
        <v>13.3</v>
      </c>
      <c r="H8" s="9"/>
      <c r="I8" s="9">
        <v>10.65</v>
      </c>
      <c r="J8" s="9">
        <v>10.85</v>
      </c>
      <c r="K8" s="4">
        <f>IF(SUM(E8:J8)=0,"",SUM(E8:J8))</f>
        <v>56.400000000000006</v>
      </c>
      <c r="M8" s="4"/>
    </row>
    <row r="9" spans="1:13" ht="14.25" customHeight="1">
      <c r="A9" s="7" t="str">
        <f>IF(ISNONTEXT(B9)=TRUE,""," 4.")</f>
        <v> 4.</v>
      </c>
      <c r="B9" s="23" t="s">
        <v>32</v>
      </c>
      <c r="C9" s="15">
        <v>1996</v>
      </c>
      <c r="D9" s="18" t="s">
        <v>31</v>
      </c>
      <c r="E9" s="9">
        <v>10.5</v>
      </c>
      <c r="F9" s="9">
        <v>10.5</v>
      </c>
      <c r="G9" s="9">
        <v>13.9</v>
      </c>
      <c r="H9" s="9"/>
      <c r="I9" s="9">
        <v>10.3</v>
      </c>
      <c r="J9" s="9">
        <v>10.6</v>
      </c>
      <c r="K9" s="4">
        <f>IF(SUM(E9:J9)=0,"",SUM(E9:J9))</f>
        <v>55.800000000000004</v>
      </c>
      <c r="M9" s="4"/>
    </row>
    <row r="10" spans="1:13" ht="14.25" customHeight="1">
      <c r="A10" s="7" t="str">
        <f>IF(ISNONTEXT(B10)=TRUE,""," 5.")</f>
        <v> 5.</v>
      </c>
      <c r="B10" s="10" t="s">
        <v>74</v>
      </c>
      <c r="C10" s="15">
        <v>1998</v>
      </c>
      <c r="D10" s="18" t="s">
        <v>72</v>
      </c>
      <c r="E10" s="9">
        <v>10.8</v>
      </c>
      <c r="F10" s="9">
        <v>9.75</v>
      </c>
      <c r="G10" s="9">
        <v>13.5</v>
      </c>
      <c r="H10" s="9"/>
      <c r="I10" s="9">
        <v>11.05</v>
      </c>
      <c r="J10" s="9">
        <v>10.35</v>
      </c>
      <c r="K10" s="4">
        <f>IF(SUM(E10:J10)=0,"",SUM(E10:J10))</f>
        <v>55.449999999999996</v>
      </c>
      <c r="M10" s="4"/>
    </row>
    <row r="11" spans="1:11" ht="14.25" customHeight="1">
      <c r="A11" s="7" t="str">
        <f>IF(ISNONTEXT(B11)=TRUE,""," 6.")</f>
        <v> 6.</v>
      </c>
      <c r="B11" s="23" t="s">
        <v>49</v>
      </c>
      <c r="C11" s="15">
        <v>1996</v>
      </c>
      <c r="D11" s="18" t="s">
        <v>51</v>
      </c>
      <c r="E11" s="9">
        <v>10.4</v>
      </c>
      <c r="F11" s="9">
        <v>9.9</v>
      </c>
      <c r="G11" s="9">
        <v>13.9</v>
      </c>
      <c r="H11" s="9"/>
      <c r="I11" s="9">
        <v>10.4</v>
      </c>
      <c r="J11" s="9">
        <v>10.8</v>
      </c>
      <c r="K11" s="4">
        <f>IF(SUM(E11:J11)=0,"",SUM(E11:J11))</f>
        <v>55.400000000000006</v>
      </c>
    </row>
    <row r="12" spans="1:11" ht="14.25" customHeight="1">
      <c r="A12" s="7" t="str">
        <f>IF(ISNONTEXT(B12)=TRUE,""," 7.")</f>
        <v> 7.</v>
      </c>
      <c r="B12" s="23" t="s">
        <v>42</v>
      </c>
      <c r="C12" s="15">
        <v>1998</v>
      </c>
      <c r="D12" s="18" t="s">
        <v>43</v>
      </c>
      <c r="E12" s="9">
        <v>10</v>
      </c>
      <c r="F12" s="9">
        <v>10.25</v>
      </c>
      <c r="G12" s="9">
        <v>13.2</v>
      </c>
      <c r="H12" s="9"/>
      <c r="I12" s="9">
        <v>10.55</v>
      </c>
      <c r="J12" s="9">
        <v>10.35</v>
      </c>
      <c r="K12" s="4">
        <f>IF(SUM(E12:J12)=0,"",SUM(E12:J12))</f>
        <v>54.35</v>
      </c>
    </row>
    <row r="13" spans="1:11" ht="14.25" customHeight="1">
      <c r="A13" s="7" t="str">
        <f>IF(ISNONTEXT(B13)=TRUE,""," 8.")</f>
        <v> 8.</v>
      </c>
      <c r="B13" s="8" t="s">
        <v>56</v>
      </c>
      <c r="C13" s="16">
        <v>1997</v>
      </c>
      <c r="D13" s="18" t="s">
        <v>55</v>
      </c>
      <c r="E13" s="9">
        <v>10.4</v>
      </c>
      <c r="F13" s="9">
        <v>9.5</v>
      </c>
      <c r="G13" s="9">
        <v>13.8</v>
      </c>
      <c r="H13" s="9"/>
      <c r="I13" s="9">
        <v>10.25</v>
      </c>
      <c r="J13" s="9">
        <v>10.2</v>
      </c>
      <c r="K13" s="4">
        <f>IF(SUM(E13:J13)=0,"",SUM(E13:J13))</f>
        <v>54.150000000000006</v>
      </c>
    </row>
    <row r="14" spans="1:11" ht="14.25" customHeight="1">
      <c r="A14" s="7" t="str">
        <f>IF(ISNONTEXT(B14)=TRUE,""," 9.")</f>
        <v> 9.</v>
      </c>
      <c r="B14" s="10" t="s">
        <v>73</v>
      </c>
      <c r="C14" s="15">
        <v>1997</v>
      </c>
      <c r="D14" s="18" t="s">
        <v>72</v>
      </c>
      <c r="E14" s="9">
        <v>10.3</v>
      </c>
      <c r="F14" s="9">
        <v>9.65</v>
      </c>
      <c r="G14" s="9">
        <v>13</v>
      </c>
      <c r="H14" s="9"/>
      <c r="I14" s="9">
        <v>10.45</v>
      </c>
      <c r="J14" s="9">
        <v>10.65</v>
      </c>
      <c r="K14" s="4">
        <f>IF(SUM(E14:J14)=0,"",SUM(E14:J14))</f>
        <v>54.050000000000004</v>
      </c>
    </row>
    <row r="15" spans="1:11" ht="14.25" customHeight="1">
      <c r="A15" s="7" t="str">
        <f>IF(ISNONTEXT(B15)=TRUE,"","10.")</f>
        <v>10.</v>
      </c>
      <c r="B15" s="23" t="s">
        <v>48</v>
      </c>
      <c r="C15" s="15">
        <v>1998</v>
      </c>
      <c r="D15" s="18" t="s">
        <v>51</v>
      </c>
      <c r="E15" s="9">
        <v>10.3</v>
      </c>
      <c r="F15" s="9">
        <v>8.8</v>
      </c>
      <c r="G15" s="9">
        <v>13.3</v>
      </c>
      <c r="H15" s="9"/>
      <c r="I15" s="9">
        <v>10.8</v>
      </c>
      <c r="J15" s="9">
        <v>10.2</v>
      </c>
      <c r="K15" s="4">
        <f>IF(SUM(E15:J15)=0,"",SUM(E15:J15))</f>
        <v>53.400000000000006</v>
      </c>
    </row>
    <row r="16" spans="1:11" ht="14.25" customHeight="1">
      <c r="A16" s="7" t="str">
        <f>IF(ISNONTEXT(B16)=TRUE,"","11.")</f>
        <v>11.</v>
      </c>
      <c r="B16" s="10" t="s">
        <v>59</v>
      </c>
      <c r="C16" s="15">
        <v>1998</v>
      </c>
      <c r="D16" s="18" t="s">
        <v>16</v>
      </c>
      <c r="E16" s="9">
        <v>10.6</v>
      </c>
      <c r="F16" s="9">
        <v>9.5</v>
      </c>
      <c r="G16" s="9">
        <v>13.3</v>
      </c>
      <c r="H16" s="9"/>
      <c r="I16" s="9">
        <v>10</v>
      </c>
      <c r="J16" s="9">
        <v>10</v>
      </c>
      <c r="K16" s="4">
        <f>IF(SUM(E16:J16)=0,"",SUM(E16:J16))</f>
        <v>53.400000000000006</v>
      </c>
    </row>
    <row r="17" spans="1:11" ht="14.25" customHeight="1">
      <c r="A17" s="7" t="str">
        <f>IF(ISNONTEXT(B17)=TRUE,"","12.")</f>
        <v>12.</v>
      </c>
      <c r="B17" s="13" t="s">
        <v>20</v>
      </c>
      <c r="C17" s="15">
        <v>1997</v>
      </c>
      <c r="D17" s="18" t="s">
        <v>55</v>
      </c>
      <c r="E17" s="9">
        <v>10.25</v>
      </c>
      <c r="F17" s="9">
        <v>9.75</v>
      </c>
      <c r="G17" s="9">
        <v>12.3</v>
      </c>
      <c r="H17" s="9"/>
      <c r="I17" s="9">
        <v>10.4</v>
      </c>
      <c r="J17" s="9">
        <v>10.65</v>
      </c>
      <c r="K17" s="4">
        <f>IF(SUM(E17:J17)=0,"",SUM(E17:J17))</f>
        <v>53.349999999999994</v>
      </c>
    </row>
    <row r="18" spans="1:11" ht="14.25" customHeight="1">
      <c r="A18" s="7" t="str">
        <f>IF(ISNONTEXT(B18)=TRUE,"","13.")</f>
        <v>13.</v>
      </c>
      <c r="B18" s="23" t="s">
        <v>69</v>
      </c>
      <c r="C18" s="15">
        <v>1997</v>
      </c>
      <c r="D18" s="18" t="s">
        <v>31</v>
      </c>
      <c r="E18" s="9">
        <v>10.2</v>
      </c>
      <c r="F18" s="9">
        <v>8.7</v>
      </c>
      <c r="G18" s="9">
        <v>13.4</v>
      </c>
      <c r="H18" s="9"/>
      <c r="I18" s="9">
        <v>10.45</v>
      </c>
      <c r="J18" s="9">
        <v>10.35</v>
      </c>
      <c r="K18" s="4">
        <f>IF(SUM(E18:J18)=0,"",SUM(E18:J18))</f>
        <v>53.1</v>
      </c>
    </row>
    <row r="19" spans="1:11" ht="14.25" customHeight="1">
      <c r="A19" s="7" t="str">
        <f>IF(ISNONTEXT(B19)=TRUE,"","14.")</f>
        <v>14.</v>
      </c>
      <c r="B19" s="10" t="s">
        <v>26</v>
      </c>
      <c r="C19" s="15">
        <v>1996</v>
      </c>
      <c r="D19" s="18" t="s">
        <v>25</v>
      </c>
      <c r="E19" s="9">
        <v>9.5</v>
      </c>
      <c r="F19" s="9">
        <v>9.9</v>
      </c>
      <c r="G19" s="9">
        <v>13</v>
      </c>
      <c r="H19" s="21"/>
      <c r="I19" s="9">
        <v>10.4</v>
      </c>
      <c r="J19" s="9">
        <v>9.95</v>
      </c>
      <c r="K19" s="22">
        <f>IF(SUM(E19:J19)=0,"",SUM(E19:J19))</f>
        <v>52.75</v>
      </c>
    </row>
    <row r="20" spans="1:11" ht="14.25" customHeight="1">
      <c r="A20" s="7" t="str">
        <f>IF(ISNONTEXT(B20)=TRUE,"","15.")</f>
        <v>15.</v>
      </c>
      <c r="B20" s="23" t="s">
        <v>47</v>
      </c>
      <c r="C20" s="15">
        <v>1998</v>
      </c>
      <c r="D20" s="18" t="s">
        <v>51</v>
      </c>
      <c r="E20" s="9">
        <v>9.9</v>
      </c>
      <c r="F20" s="9">
        <v>8.8</v>
      </c>
      <c r="G20" s="9">
        <v>13.1</v>
      </c>
      <c r="H20" s="9"/>
      <c r="I20" s="9">
        <v>10.6</v>
      </c>
      <c r="J20" s="9">
        <v>9.6</v>
      </c>
      <c r="K20" s="4">
        <f>IF(SUM(E20:J20)=0,"",SUM(E20:J20))</f>
        <v>52.00000000000001</v>
      </c>
    </row>
    <row r="21" spans="1:11" ht="14.25" customHeight="1">
      <c r="A21" s="7" t="str">
        <f>IF(ISNONTEXT(B21)=TRUE,"","16.")</f>
        <v>16.</v>
      </c>
      <c r="B21" s="10" t="s">
        <v>80</v>
      </c>
      <c r="C21" s="15">
        <v>2000</v>
      </c>
      <c r="D21" s="18" t="s">
        <v>83</v>
      </c>
      <c r="E21" s="9">
        <v>10.2</v>
      </c>
      <c r="F21" s="9">
        <v>9</v>
      </c>
      <c r="G21" s="9">
        <v>12.7</v>
      </c>
      <c r="H21" s="9"/>
      <c r="I21" s="4">
        <v>10.1</v>
      </c>
      <c r="J21" s="9">
        <v>9.8</v>
      </c>
      <c r="K21" s="4">
        <f>IF(SUM(E21:J21)=0,"",SUM(E21:J21))</f>
        <v>51.8</v>
      </c>
    </row>
    <row r="22" spans="1:11" ht="14.25" customHeight="1">
      <c r="A22" s="7" t="str">
        <f>IF(ISNONTEXT(B22)=TRUE,"","17.")</f>
        <v>17.</v>
      </c>
      <c r="B22" s="8" t="s">
        <v>75</v>
      </c>
      <c r="C22" s="16">
        <v>1999</v>
      </c>
      <c r="D22" s="18" t="s">
        <v>83</v>
      </c>
      <c r="E22" s="9">
        <v>10</v>
      </c>
      <c r="F22" s="9">
        <v>8.65</v>
      </c>
      <c r="G22" s="9">
        <v>12.3</v>
      </c>
      <c r="H22" s="9"/>
      <c r="I22" s="4">
        <v>10.65</v>
      </c>
      <c r="J22" s="9">
        <v>9.95</v>
      </c>
      <c r="K22" s="4">
        <f>IF(SUM(E22:J22)=0,"",SUM(E22:J22))</f>
        <v>51.55</v>
      </c>
    </row>
    <row r="23" spans="1:13" ht="14.25" customHeight="1">
      <c r="A23" s="7" t="str">
        <f>IF(ISNONTEXT(B23)=TRUE,"","18.")</f>
        <v>18.</v>
      </c>
      <c r="B23" s="10" t="s">
        <v>64</v>
      </c>
      <c r="C23" s="15">
        <v>1998</v>
      </c>
      <c r="D23" s="18" t="s">
        <v>65</v>
      </c>
      <c r="E23" s="9">
        <v>10.1</v>
      </c>
      <c r="F23" s="9">
        <v>9.45</v>
      </c>
      <c r="G23" s="9">
        <v>12.2</v>
      </c>
      <c r="H23" s="9"/>
      <c r="I23" s="9">
        <v>10.4</v>
      </c>
      <c r="J23" s="9">
        <v>9.4</v>
      </c>
      <c r="K23" s="4">
        <f>IF(SUM(E23:J23)=0,"",SUM(E23:J23))</f>
        <v>51.55</v>
      </c>
      <c r="M23" s="4"/>
    </row>
    <row r="24" spans="1:11" ht="14.25" customHeight="1">
      <c r="A24" s="7" t="str">
        <f>IF(ISNONTEXT(B24)=TRUE,"","19.")</f>
        <v>19.</v>
      </c>
      <c r="B24" s="10" t="s">
        <v>77</v>
      </c>
      <c r="C24" s="15">
        <v>1999</v>
      </c>
      <c r="D24" s="18" t="s">
        <v>83</v>
      </c>
      <c r="E24" s="9">
        <v>9.8</v>
      </c>
      <c r="F24" s="9">
        <v>8.9</v>
      </c>
      <c r="G24" s="9">
        <v>12.5</v>
      </c>
      <c r="H24" s="9"/>
      <c r="I24" s="4">
        <v>10.05</v>
      </c>
      <c r="J24" s="9">
        <v>10.05</v>
      </c>
      <c r="K24" s="4">
        <f>IF(SUM(E24:J24)=0,"",SUM(E24:J24))</f>
        <v>51.3</v>
      </c>
    </row>
    <row r="25" spans="1:11" ht="14.25" customHeight="1">
      <c r="A25" s="7" t="str">
        <f>IF(ISNONTEXT(B25)=TRUE,"","20.")</f>
        <v>20.</v>
      </c>
      <c r="B25" s="23" t="s">
        <v>41</v>
      </c>
      <c r="C25" s="15">
        <v>2000</v>
      </c>
      <c r="D25" s="18" t="s">
        <v>43</v>
      </c>
      <c r="E25" s="9">
        <v>9</v>
      </c>
      <c r="F25" s="9">
        <v>9.7</v>
      </c>
      <c r="G25" s="9">
        <v>13</v>
      </c>
      <c r="H25" s="9"/>
      <c r="I25" s="9">
        <v>10.4</v>
      </c>
      <c r="J25" s="9">
        <v>8.6</v>
      </c>
      <c r="K25" s="4">
        <f>IF(SUM(E25:J25)=0,"",SUM(E25:J25))</f>
        <v>50.7</v>
      </c>
    </row>
    <row r="26" spans="1:11" ht="14.25" customHeight="1">
      <c r="A26" s="7" t="str">
        <f>IF(ISNONTEXT(B26)=TRUE,"","21.")</f>
        <v>21.</v>
      </c>
      <c r="B26" s="23" t="s">
        <v>33</v>
      </c>
      <c r="C26" s="15">
        <v>1997</v>
      </c>
      <c r="D26" s="18" t="s">
        <v>31</v>
      </c>
      <c r="E26" s="9">
        <v>10.3</v>
      </c>
      <c r="F26" s="9">
        <v>7.85</v>
      </c>
      <c r="G26" s="9">
        <v>12.7</v>
      </c>
      <c r="H26" s="9"/>
      <c r="I26" s="9">
        <v>10.7</v>
      </c>
      <c r="J26" s="9">
        <v>9.1</v>
      </c>
      <c r="K26" s="4">
        <f>IF(SUM(E26:J26)=0,"",SUM(E26:J26))</f>
        <v>50.65</v>
      </c>
    </row>
    <row r="27" spans="1:11" ht="14.25" customHeight="1">
      <c r="A27" s="7" t="str">
        <f>IF(ISNONTEXT(B27)=TRUE,"","22.")</f>
        <v>22.</v>
      </c>
      <c r="B27" s="19" t="s">
        <v>76</v>
      </c>
      <c r="C27" s="15">
        <v>1999</v>
      </c>
      <c r="D27" s="18" t="s">
        <v>83</v>
      </c>
      <c r="E27" s="21">
        <v>10.1</v>
      </c>
      <c r="F27" s="21">
        <v>8.5</v>
      </c>
      <c r="G27" s="21">
        <v>12.3</v>
      </c>
      <c r="H27" s="21"/>
      <c r="I27" s="4">
        <v>10.15</v>
      </c>
      <c r="J27" s="21">
        <v>9.55</v>
      </c>
      <c r="K27" s="22">
        <f>IF(SUM(E27:J27)=0,"",SUM(E27:J27))</f>
        <v>50.60000000000001</v>
      </c>
    </row>
    <row r="28" spans="1:11" ht="14.25" customHeight="1">
      <c r="A28" s="7" t="str">
        <f>IF(ISNONTEXT(B28)=TRUE,"","23.")</f>
        <v>23.</v>
      </c>
      <c r="B28" s="24" t="s">
        <v>34</v>
      </c>
      <c r="C28" s="20">
        <v>1999</v>
      </c>
      <c r="D28" s="18" t="s">
        <v>31</v>
      </c>
      <c r="E28" s="9">
        <v>10.1</v>
      </c>
      <c r="F28" s="9">
        <v>9</v>
      </c>
      <c r="G28" s="9">
        <v>12.1</v>
      </c>
      <c r="H28" s="9"/>
      <c r="I28" s="9">
        <v>10.6</v>
      </c>
      <c r="J28" s="9">
        <v>8.7</v>
      </c>
      <c r="K28" s="4">
        <f>IF(SUM(E28:J28)=0,"",SUM(E28:J28))</f>
        <v>50.5</v>
      </c>
    </row>
    <row r="29" spans="1:11" ht="14.25" customHeight="1">
      <c r="A29" s="7" t="str">
        <f>IF(ISNONTEXT(B29)=TRUE,"","24.")</f>
        <v>24.</v>
      </c>
      <c r="B29" s="10" t="s">
        <v>79</v>
      </c>
      <c r="C29" s="15">
        <v>1999</v>
      </c>
      <c r="D29" s="18" t="s">
        <v>83</v>
      </c>
      <c r="E29" s="9">
        <v>10</v>
      </c>
      <c r="F29" s="9">
        <v>7.75</v>
      </c>
      <c r="G29" s="9">
        <v>12.2</v>
      </c>
      <c r="H29" s="9"/>
      <c r="I29" s="4">
        <v>10.1</v>
      </c>
      <c r="J29" s="9">
        <v>10.35</v>
      </c>
      <c r="K29" s="4">
        <f>IF(SUM(E29:J29)=0,"",SUM(E29:J29))</f>
        <v>50.4</v>
      </c>
    </row>
    <row r="30" spans="1:11" ht="14.25" customHeight="1">
      <c r="A30" s="7" t="str">
        <f>IF(ISNONTEXT(B30)=TRUE,"","25.")</f>
        <v>25.</v>
      </c>
      <c r="B30" s="10" t="s">
        <v>53</v>
      </c>
      <c r="C30" s="15">
        <v>1998</v>
      </c>
      <c r="D30" s="18" t="s">
        <v>25</v>
      </c>
      <c r="E30" s="21">
        <v>9.8</v>
      </c>
      <c r="F30" s="21">
        <v>9.05</v>
      </c>
      <c r="G30" s="21">
        <v>12.1</v>
      </c>
      <c r="H30" s="21"/>
      <c r="I30" s="21">
        <v>9.95</v>
      </c>
      <c r="J30" s="21">
        <v>9.4</v>
      </c>
      <c r="K30" s="4">
        <f>IF(SUM(E30:J30)=0,"",SUM(E30:J30))</f>
        <v>50.300000000000004</v>
      </c>
    </row>
    <row r="31" spans="1:11" ht="14.25" customHeight="1">
      <c r="A31" s="7" t="str">
        <f>IF(ISNONTEXT(B31)=TRUE,"","26.")</f>
        <v>26.</v>
      </c>
      <c r="B31" s="23" t="s">
        <v>35</v>
      </c>
      <c r="C31" s="15">
        <v>1997</v>
      </c>
      <c r="D31" s="18" t="s">
        <v>31</v>
      </c>
      <c r="E31" s="21">
        <v>10</v>
      </c>
      <c r="F31" s="21">
        <v>7.8</v>
      </c>
      <c r="G31" s="21">
        <v>12.6</v>
      </c>
      <c r="H31" s="21"/>
      <c r="I31" s="21">
        <v>10.5</v>
      </c>
      <c r="J31" s="21">
        <v>9.3</v>
      </c>
      <c r="K31" s="22">
        <f>IF(SUM(E31:J31)=0,"",SUM(E31:J31))</f>
        <v>50.2</v>
      </c>
    </row>
    <row r="32" spans="1:11" ht="14.25" customHeight="1">
      <c r="A32" s="7" t="str">
        <f>IF(ISNONTEXT(B32)=TRUE,"","27.")</f>
        <v>27.</v>
      </c>
      <c r="B32" s="8" t="s">
        <v>78</v>
      </c>
      <c r="C32" s="16">
        <v>2000</v>
      </c>
      <c r="D32" s="18" t="s">
        <v>83</v>
      </c>
      <c r="E32" s="9">
        <v>9.5</v>
      </c>
      <c r="F32" s="9">
        <v>8.7</v>
      </c>
      <c r="G32" s="9">
        <v>11.4</v>
      </c>
      <c r="H32" s="9"/>
      <c r="I32" s="4">
        <v>9.85</v>
      </c>
      <c r="J32" s="9">
        <v>9.55</v>
      </c>
      <c r="K32" s="4">
        <f>IF(SUM(E32:J32)=0,"",SUM(E32:J32))</f>
        <v>49</v>
      </c>
    </row>
    <row r="33" spans="1:11" ht="14.25" customHeight="1">
      <c r="A33" s="7" t="str">
        <f>IF(ISNONTEXT(B33)=TRUE,"","28.")</f>
        <v>28.</v>
      </c>
      <c r="B33" s="10" t="s">
        <v>57</v>
      </c>
      <c r="C33" s="15">
        <v>1998</v>
      </c>
      <c r="D33" s="18" t="s">
        <v>16</v>
      </c>
      <c r="E33" s="9">
        <v>9.7</v>
      </c>
      <c r="F33" s="9">
        <v>8.65</v>
      </c>
      <c r="G33" s="9">
        <v>11.3</v>
      </c>
      <c r="H33" s="9"/>
      <c r="I33" s="9">
        <v>9.85</v>
      </c>
      <c r="J33" s="9">
        <v>9.4</v>
      </c>
      <c r="K33" s="4">
        <f>IF(SUM(E33:J33)=0,"",SUM(E33:J33))</f>
        <v>48.9</v>
      </c>
    </row>
    <row r="34" spans="1:11" ht="14.25" customHeight="1">
      <c r="A34" s="7" t="str">
        <f>IF(ISNONTEXT(B34)=TRUE,"","29.")</f>
        <v>29.</v>
      </c>
      <c r="B34" s="10" t="s">
        <v>58</v>
      </c>
      <c r="C34" s="15">
        <v>1999</v>
      </c>
      <c r="D34" s="18" t="s">
        <v>16</v>
      </c>
      <c r="E34" s="9">
        <v>10</v>
      </c>
      <c r="F34" s="9">
        <v>8</v>
      </c>
      <c r="G34" s="9">
        <v>10.6</v>
      </c>
      <c r="H34" s="9"/>
      <c r="I34" s="9">
        <v>8.6</v>
      </c>
      <c r="J34" s="9">
        <v>8.95</v>
      </c>
      <c r="K34" s="4">
        <f>IF(SUM(E34:J34)=0,"",SUM(E34:J34))</f>
        <v>46.150000000000006</v>
      </c>
    </row>
    <row r="35" spans="1:11" ht="14.25" customHeight="1">
      <c r="A35" s="7" t="str">
        <f>IF(ISNONTEXT(B35)=TRUE,"","30.")</f>
        <v>30.</v>
      </c>
      <c r="B35" s="10" t="s">
        <v>70</v>
      </c>
      <c r="C35" s="15">
        <v>2000</v>
      </c>
      <c r="D35" s="18" t="s">
        <v>16</v>
      </c>
      <c r="E35" s="9">
        <v>9.5</v>
      </c>
      <c r="F35" s="9">
        <v>7.3</v>
      </c>
      <c r="G35" s="9">
        <v>11.6</v>
      </c>
      <c r="H35" s="9"/>
      <c r="I35" s="9">
        <v>7.6</v>
      </c>
      <c r="J35" s="9">
        <v>9.1</v>
      </c>
      <c r="K35" s="4">
        <f>IF(SUM(E35:J35)=0,"",SUM(E35:J35))</f>
        <v>45.1</v>
      </c>
    </row>
    <row r="36" spans="1:11" ht="14.25" customHeight="1">
      <c r="A36" s="7">
        <f>IF(ISNONTEXT(B36)=TRUE,"","31.")</f>
      </c>
      <c r="B36" s="10"/>
      <c r="C36" s="15"/>
      <c r="D36" s="18"/>
      <c r="E36" s="9"/>
      <c r="F36" s="9"/>
      <c r="G36" s="9"/>
      <c r="H36" s="9"/>
      <c r="I36" s="9"/>
      <c r="J36" s="9"/>
      <c r="K36" s="4">
        <f aca="true" t="shared" si="0" ref="K6:K70">IF(SUM(E36:J36)=0,"",SUM(E36:J36))</f>
      </c>
    </row>
    <row r="37" spans="1:11" ht="14.25" customHeight="1">
      <c r="A37" s="7">
        <f>IF(ISNONTEXT(B37)=TRUE,"","32.")</f>
      </c>
      <c r="B37" s="10"/>
      <c r="C37" s="15"/>
      <c r="D37" s="18"/>
      <c r="E37" s="9"/>
      <c r="F37" s="9"/>
      <c r="G37" s="9"/>
      <c r="H37" s="9"/>
      <c r="I37" s="9"/>
      <c r="K37" s="4">
        <f t="shared" si="0"/>
      </c>
    </row>
    <row r="38" spans="1:11" ht="14.25" customHeight="1">
      <c r="A38" s="7">
        <f>IF(ISNONTEXT(B38)=TRUE,"","33.")</f>
      </c>
      <c r="B38" s="10"/>
      <c r="C38" s="15"/>
      <c r="D38" s="18"/>
      <c r="E38" s="9"/>
      <c r="F38" s="9"/>
      <c r="G38" s="9"/>
      <c r="H38" s="9"/>
      <c r="I38" s="9"/>
      <c r="J38" s="9"/>
      <c r="K38" s="4">
        <f t="shared" si="0"/>
      </c>
    </row>
    <row r="39" spans="1:11" ht="14.25" customHeight="1">
      <c r="A39" s="7">
        <f>IF(ISNONTEXT(B39)=TRUE,"","34.")</f>
      </c>
      <c r="B39" s="10"/>
      <c r="C39" s="15"/>
      <c r="D39" s="18"/>
      <c r="E39" s="9"/>
      <c r="F39" s="9"/>
      <c r="G39" s="9"/>
      <c r="H39" s="9"/>
      <c r="I39" s="9"/>
      <c r="J39" s="9"/>
      <c r="K39" s="4">
        <f t="shared" si="0"/>
      </c>
    </row>
    <row r="40" spans="1:11" ht="14.25" customHeight="1">
      <c r="A40" s="7">
        <f>IF(ISNONTEXT(B40)=TRUE,"","35.")</f>
      </c>
      <c r="B40" s="10"/>
      <c r="C40" s="15"/>
      <c r="D40" s="18"/>
      <c r="E40" s="9"/>
      <c r="F40" s="9"/>
      <c r="G40" s="9"/>
      <c r="H40" s="9"/>
      <c r="I40" s="9"/>
      <c r="J40" s="9"/>
      <c r="K40" s="4">
        <f t="shared" si="0"/>
      </c>
    </row>
    <row r="41" spans="1:11" ht="14.25" customHeight="1">
      <c r="A41" s="7">
        <f>IF(ISNONTEXT(B41)=TRUE,"","36.")</f>
      </c>
      <c r="B41" s="10"/>
      <c r="C41" s="15"/>
      <c r="D41" s="18"/>
      <c r="E41" s="9"/>
      <c r="F41" s="9"/>
      <c r="G41" s="9"/>
      <c r="H41" s="9"/>
      <c r="I41" s="9"/>
      <c r="J41" s="9"/>
      <c r="K41" s="4">
        <f t="shared" si="0"/>
      </c>
    </row>
    <row r="42" spans="1:11" ht="14.25" customHeight="1">
      <c r="A42" s="7">
        <f>IF(ISNONTEXT(B42)=TRUE,"","37.")</f>
      </c>
      <c r="B42" s="10"/>
      <c r="C42" s="15"/>
      <c r="D42" s="18"/>
      <c r="E42" s="9"/>
      <c r="F42" s="9"/>
      <c r="G42" s="9"/>
      <c r="H42" s="9"/>
      <c r="I42" s="9"/>
      <c r="J42" s="9"/>
      <c r="K42" s="4">
        <f t="shared" si="0"/>
      </c>
    </row>
    <row r="43" spans="1:11" ht="14.25" customHeight="1">
      <c r="A43" s="7">
        <f>IF(ISNONTEXT(B43)=TRUE,"","38.")</f>
      </c>
      <c r="B43" s="10"/>
      <c r="C43" s="15"/>
      <c r="D43" s="18"/>
      <c r="E43" s="9"/>
      <c r="F43" s="9"/>
      <c r="G43" s="9"/>
      <c r="H43" s="9"/>
      <c r="I43" s="9"/>
      <c r="J43" s="9"/>
      <c r="K43" s="4">
        <f t="shared" si="0"/>
      </c>
    </row>
    <row r="44" spans="1:11" ht="14.25" customHeight="1">
      <c r="A44" s="7">
        <f>IF(ISNONTEXT(B44)=TRUE,"","39.")</f>
      </c>
      <c r="B44" s="10"/>
      <c r="C44" s="15"/>
      <c r="D44" s="18"/>
      <c r="E44" s="9"/>
      <c r="F44" s="9"/>
      <c r="G44" s="9"/>
      <c r="H44" s="9"/>
      <c r="I44" s="9"/>
      <c r="J44" s="9"/>
      <c r="K44" s="4">
        <f t="shared" si="0"/>
      </c>
    </row>
    <row r="45" spans="1:11" ht="14.25" customHeight="1">
      <c r="A45" s="7">
        <f>IF(ISNONTEXT(B45)=TRUE,"","40.")</f>
      </c>
      <c r="B45" s="10"/>
      <c r="C45" s="15"/>
      <c r="D45" s="18"/>
      <c r="E45" s="9"/>
      <c r="F45" s="9"/>
      <c r="G45" s="9"/>
      <c r="H45" s="9"/>
      <c r="I45" s="9"/>
      <c r="J45" s="9"/>
      <c r="K45" s="4">
        <f t="shared" si="0"/>
      </c>
    </row>
    <row r="46" spans="1:11" ht="14.25" customHeight="1">
      <c r="A46" s="7">
        <f>IF(ISNONTEXT(B46)=TRUE,"","41.")</f>
      </c>
      <c r="B46" s="10"/>
      <c r="C46" s="15"/>
      <c r="D46" s="18"/>
      <c r="E46" s="9"/>
      <c r="F46" s="9"/>
      <c r="G46" s="9"/>
      <c r="H46" s="9"/>
      <c r="I46" s="9"/>
      <c r="J46" s="9"/>
      <c r="K46" s="4">
        <f t="shared" si="0"/>
      </c>
    </row>
    <row r="47" spans="1:11" ht="14.25" customHeight="1">
      <c r="A47" s="7">
        <f>IF(ISNONTEXT(B47)=TRUE,"","42.")</f>
      </c>
      <c r="B47" s="10"/>
      <c r="C47" s="15"/>
      <c r="D47" s="18"/>
      <c r="E47" s="9"/>
      <c r="F47" s="9"/>
      <c r="G47" s="9"/>
      <c r="H47" s="9"/>
      <c r="I47" s="9"/>
      <c r="J47" s="9"/>
      <c r="K47" s="4">
        <f t="shared" si="0"/>
      </c>
    </row>
    <row r="48" spans="1:11" ht="14.25" customHeight="1">
      <c r="A48" s="7">
        <f>IF(ISNONTEXT(B48)=TRUE,"","43.")</f>
      </c>
      <c r="B48" s="10"/>
      <c r="C48" s="15"/>
      <c r="D48" s="18"/>
      <c r="E48" s="9"/>
      <c r="F48" s="9"/>
      <c r="G48" s="9"/>
      <c r="H48" s="9"/>
      <c r="I48" s="9"/>
      <c r="J48" s="9"/>
      <c r="K48" s="4">
        <f t="shared" si="0"/>
      </c>
    </row>
    <row r="49" spans="1:11" ht="14.25" customHeight="1">
      <c r="A49" s="7">
        <f>IF(ISNONTEXT(B49)=TRUE,"","44.")</f>
      </c>
      <c r="B49" s="10"/>
      <c r="C49" s="15"/>
      <c r="D49" s="18"/>
      <c r="E49" s="9"/>
      <c r="F49" s="9"/>
      <c r="G49" s="9"/>
      <c r="H49" s="9"/>
      <c r="I49" s="9"/>
      <c r="J49" s="9"/>
      <c r="K49" s="4">
        <f t="shared" si="0"/>
      </c>
    </row>
    <row r="50" spans="1:11" ht="14.25" customHeight="1">
      <c r="A50" s="7">
        <f>IF(ISNONTEXT(B50)=TRUE,"","45.")</f>
      </c>
      <c r="B50" s="10"/>
      <c r="C50" s="15"/>
      <c r="D50" s="18"/>
      <c r="E50" s="9"/>
      <c r="F50" s="9"/>
      <c r="G50" s="9"/>
      <c r="H50" s="9"/>
      <c r="I50" s="9"/>
      <c r="J50" s="9"/>
      <c r="K50" s="4">
        <f t="shared" si="0"/>
      </c>
    </row>
    <row r="51" spans="1:11" ht="14.25" customHeight="1">
      <c r="A51" s="7">
        <f>IF(ISNONTEXT(B51)=TRUE,"","46.")</f>
      </c>
      <c r="B51" s="10"/>
      <c r="C51" s="15"/>
      <c r="D51" s="18"/>
      <c r="E51" s="9"/>
      <c r="F51" s="9"/>
      <c r="G51" s="9"/>
      <c r="H51" s="9"/>
      <c r="I51" s="9"/>
      <c r="J51" s="9"/>
      <c r="K51" s="4">
        <f t="shared" si="0"/>
      </c>
    </row>
    <row r="52" spans="1:11" ht="14.25" customHeight="1">
      <c r="A52" s="7">
        <f>IF(ISNONTEXT(B52)=TRUE,"","47.")</f>
      </c>
      <c r="B52" s="10"/>
      <c r="C52" s="15"/>
      <c r="D52" s="18"/>
      <c r="E52" s="9"/>
      <c r="F52" s="9"/>
      <c r="G52" s="9"/>
      <c r="H52" s="9"/>
      <c r="I52" s="9"/>
      <c r="J52" s="9"/>
      <c r="K52" s="4">
        <f t="shared" si="0"/>
      </c>
    </row>
    <row r="53" spans="1:11" ht="14.25" customHeight="1">
      <c r="A53" s="7">
        <f>IF(ISNONTEXT(B53)=TRUE,"","48.")</f>
      </c>
      <c r="B53" s="10"/>
      <c r="C53" s="15"/>
      <c r="D53" s="18"/>
      <c r="E53" s="9"/>
      <c r="F53" s="9"/>
      <c r="G53" s="9"/>
      <c r="H53" s="9"/>
      <c r="I53" s="9"/>
      <c r="J53" s="9"/>
      <c r="K53" s="4">
        <f t="shared" si="0"/>
      </c>
    </row>
    <row r="54" spans="1:11" ht="14.25" customHeight="1">
      <c r="A54" s="7">
        <f>IF(ISNONTEXT(B54)=TRUE,"","49.")</f>
      </c>
      <c r="B54" s="10"/>
      <c r="C54" s="15"/>
      <c r="D54" s="18"/>
      <c r="E54" s="9"/>
      <c r="F54" s="9"/>
      <c r="G54" s="9"/>
      <c r="H54" s="9"/>
      <c r="I54" s="9"/>
      <c r="J54" s="9"/>
      <c r="K54" s="4">
        <f t="shared" si="0"/>
      </c>
    </row>
    <row r="55" spans="1:11" ht="14.25" customHeight="1">
      <c r="A55" s="7">
        <f>IF(ISNONTEXT(B55)=TRUE,"","50.")</f>
      </c>
      <c r="B55" s="10"/>
      <c r="C55" s="15"/>
      <c r="D55" s="18"/>
      <c r="E55" s="9"/>
      <c r="F55" s="9"/>
      <c r="G55" s="9"/>
      <c r="H55" s="9"/>
      <c r="I55" s="9"/>
      <c r="J55" s="9"/>
      <c r="K55" s="4">
        <f t="shared" si="0"/>
      </c>
    </row>
    <row r="56" spans="1:11" ht="14.25" customHeight="1">
      <c r="A56" s="7">
        <f>IF(ISNONTEXT(B56)=TRUE,"","51.")</f>
      </c>
      <c r="B56" s="10"/>
      <c r="C56" s="15"/>
      <c r="D56" s="18"/>
      <c r="E56" s="9"/>
      <c r="F56" s="9"/>
      <c r="G56" s="9"/>
      <c r="H56" s="9"/>
      <c r="I56" s="9"/>
      <c r="J56" s="9"/>
      <c r="K56" s="4">
        <f t="shared" si="0"/>
      </c>
    </row>
    <row r="57" spans="1:11" ht="14.25" customHeight="1">
      <c r="A57" s="7">
        <f>IF(ISNONTEXT(B57)=TRUE,"","52.")</f>
      </c>
      <c r="B57" s="10"/>
      <c r="C57" s="15"/>
      <c r="D57" s="18"/>
      <c r="E57" s="9"/>
      <c r="F57" s="9"/>
      <c r="G57" s="9"/>
      <c r="H57" s="9"/>
      <c r="I57" s="9"/>
      <c r="J57" s="9"/>
      <c r="K57" s="4">
        <f t="shared" si="0"/>
      </c>
    </row>
    <row r="58" spans="1:11" ht="14.25" customHeight="1">
      <c r="A58" s="7">
        <f>IF(ISNONTEXT(B58)=TRUE,"","53.")</f>
      </c>
      <c r="B58" s="10"/>
      <c r="C58" s="15"/>
      <c r="D58" s="18"/>
      <c r="E58" s="9"/>
      <c r="F58" s="9"/>
      <c r="G58" s="9"/>
      <c r="H58" s="9"/>
      <c r="I58" s="9"/>
      <c r="J58" s="9"/>
      <c r="K58" s="4">
        <f t="shared" si="0"/>
      </c>
    </row>
    <row r="59" spans="1:11" ht="14.25" customHeight="1">
      <c r="A59" s="7">
        <f>IF(ISNONTEXT(B59)=TRUE,"","54.")</f>
      </c>
      <c r="B59" s="10"/>
      <c r="C59" s="15"/>
      <c r="D59" s="18"/>
      <c r="E59" s="9"/>
      <c r="F59" s="9"/>
      <c r="G59" s="9"/>
      <c r="H59" s="9"/>
      <c r="I59" s="9"/>
      <c r="J59" s="9"/>
      <c r="K59" s="4">
        <f t="shared" si="0"/>
      </c>
    </row>
    <row r="60" spans="1:11" ht="14.25" customHeight="1">
      <c r="A60" s="7">
        <f>IF(ISNONTEXT(B60)=TRUE,"","55.")</f>
      </c>
      <c r="B60" s="10"/>
      <c r="C60" s="15"/>
      <c r="D60" s="18"/>
      <c r="E60" s="9"/>
      <c r="F60" s="9"/>
      <c r="G60" s="9"/>
      <c r="H60" s="9"/>
      <c r="I60" s="9"/>
      <c r="J60" s="9"/>
      <c r="K60" s="4">
        <f t="shared" si="0"/>
      </c>
    </row>
    <row r="61" spans="1:11" ht="14.25" customHeight="1">
      <c r="A61" s="7">
        <f>IF(ISNONTEXT(B61)=TRUE,"","56.")</f>
      </c>
      <c r="B61" s="10"/>
      <c r="C61" s="15"/>
      <c r="D61" s="18"/>
      <c r="E61" s="9"/>
      <c r="F61" s="9"/>
      <c r="G61" s="9"/>
      <c r="H61" s="9"/>
      <c r="I61" s="9"/>
      <c r="J61" s="9"/>
      <c r="K61" s="4">
        <f t="shared" si="0"/>
      </c>
    </row>
    <row r="62" spans="1:11" ht="14.25" customHeight="1">
      <c r="A62" s="7">
        <f>IF(ISNONTEXT(B62)=TRUE,"","57.")</f>
      </c>
      <c r="B62" s="10"/>
      <c r="C62" s="15"/>
      <c r="D62" s="18"/>
      <c r="E62" s="9"/>
      <c r="F62" s="9"/>
      <c r="G62" s="9"/>
      <c r="H62" s="9"/>
      <c r="I62" s="9"/>
      <c r="J62" s="9"/>
      <c r="K62" s="4">
        <f t="shared" si="0"/>
      </c>
    </row>
    <row r="63" spans="1:11" ht="14.25" customHeight="1">
      <c r="A63" s="7">
        <f>IF(ISNONTEXT(B63)=TRUE,"","58.")</f>
      </c>
      <c r="B63" s="10"/>
      <c r="C63" s="15"/>
      <c r="D63" s="18"/>
      <c r="E63" s="9"/>
      <c r="F63" s="9"/>
      <c r="G63" s="9"/>
      <c r="H63" s="9"/>
      <c r="I63" s="9"/>
      <c r="J63" s="9"/>
      <c r="K63" s="4">
        <f t="shared" si="0"/>
      </c>
    </row>
    <row r="64" spans="1:11" ht="14.25" customHeight="1">
      <c r="A64" s="7">
        <f>IF(ISNONTEXT(B64)=TRUE,"","59.")</f>
      </c>
      <c r="B64" s="10"/>
      <c r="C64" s="15"/>
      <c r="D64" s="18"/>
      <c r="E64" s="9"/>
      <c r="F64" s="9"/>
      <c r="G64" s="9"/>
      <c r="H64" s="9"/>
      <c r="I64" s="9"/>
      <c r="J64" s="9"/>
      <c r="K64" s="4">
        <f t="shared" si="0"/>
      </c>
    </row>
    <row r="65" spans="1:11" ht="14.25" customHeight="1">
      <c r="A65" s="7">
        <f>IF(ISNONTEXT(B65)=TRUE,"","60.")</f>
      </c>
      <c r="B65" s="10"/>
      <c r="C65" s="15"/>
      <c r="D65" s="18"/>
      <c r="E65" s="9"/>
      <c r="F65" s="9"/>
      <c r="G65" s="9"/>
      <c r="H65" s="9"/>
      <c r="I65" s="9"/>
      <c r="J65" s="9"/>
      <c r="K65" s="4">
        <f t="shared" si="0"/>
      </c>
    </row>
    <row r="66" spans="1:11" ht="14.25" customHeight="1">
      <c r="A66" s="7">
        <f>IF(ISNONTEXT(B66)=TRUE,"","61.")</f>
      </c>
      <c r="B66" s="10"/>
      <c r="C66" s="15"/>
      <c r="D66" s="18"/>
      <c r="E66" s="9"/>
      <c r="F66" s="9"/>
      <c r="G66" s="9"/>
      <c r="H66" s="9"/>
      <c r="I66" s="9"/>
      <c r="J66" s="9"/>
      <c r="K66" s="4">
        <f t="shared" si="0"/>
      </c>
    </row>
    <row r="67" spans="1:11" ht="14.25" customHeight="1">
      <c r="A67" s="7">
        <f>IF(ISNONTEXT(B67)=TRUE,"","62.")</f>
      </c>
      <c r="B67" s="10"/>
      <c r="C67" s="15"/>
      <c r="D67" s="18"/>
      <c r="E67" s="9"/>
      <c r="F67" s="9"/>
      <c r="G67" s="9"/>
      <c r="H67" s="9"/>
      <c r="I67" s="9"/>
      <c r="J67" s="9"/>
      <c r="K67" s="4">
        <f t="shared" si="0"/>
      </c>
    </row>
    <row r="68" spans="1:11" ht="14.25" customHeight="1">
      <c r="A68" s="7">
        <f>IF(ISNONTEXT(B68)=TRUE,"","63.")</f>
      </c>
      <c r="B68" s="10"/>
      <c r="C68" s="15"/>
      <c r="D68" s="18"/>
      <c r="E68" s="9"/>
      <c r="F68" s="9"/>
      <c r="G68" s="9"/>
      <c r="H68" s="9"/>
      <c r="I68" s="9"/>
      <c r="J68" s="9"/>
      <c r="K68" s="4">
        <f t="shared" si="0"/>
      </c>
    </row>
    <row r="69" spans="1:11" ht="14.25" customHeight="1">
      <c r="A69" s="7">
        <f>IF(ISNONTEXT(B69)=TRUE,"","64.")</f>
      </c>
      <c r="B69" s="10"/>
      <c r="C69" s="15"/>
      <c r="D69" s="18"/>
      <c r="E69" s="9"/>
      <c r="F69" s="9"/>
      <c r="G69" s="9"/>
      <c r="H69" s="9"/>
      <c r="I69" s="9"/>
      <c r="J69" s="9"/>
      <c r="K69" s="4">
        <f t="shared" si="0"/>
      </c>
    </row>
    <row r="70" spans="1:11" ht="14.25" customHeight="1">
      <c r="A70" s="7">
        <f>IF(ISNONTEXT(B70)=TRUE,"","65.")</f>
      </c>
      <c r="B70" s="10"/>
      <c r="C70" s="15"/>
      <c r="D70" s="18"/>
      <c r="E70" s="9"/>
      <c r="F70" s="9"/>
      <c r="G70" s="9"/>
      <c r="H70" s="9"/>
      <c r="I70" s="9"/>
      <c r="J70" s="9"/>
      <c r="K70" s="4">
        <f t="shared" si="0"/>
      </c>
    </row>
    <row r="71" spans="1:11" ht="14.25" customHeight="1">
      <c r="A71" s="7">
        <f>IF(ISNONTEXT(B71)=TRUE,"","66.")</f>
      </c>
      <c r="B71" s="10"/>
      <c r="C71" s="15"/>
      <c r="D71" s="18"/>
      <c r="E71" s="9"/>
      <c r="F71" s="9"/>
      <c r="G71" s="9"/>
      <c r="H71" s="9"/>
      <c r="I71" s="9"/>
      <c r="J71" s="9"/>
      <c r="K71" s="4">
        <f aca="true" t="shared" si="1" ref="K71:K105">IF(SUM(E71:J71)=0,"",SUM(E71:J71))</f>
      </c>
    </row>
    <row r="72" spans="1:11" ht="14.25" customHeight="1">
      <c r="A72" s="7">
        <f>IF(ISNONTEXT(B72)=TRUE,"","67.")</f>
      </c>
      <c r="B72" s="10"/>
      <c r="C72" s="15"/>
      <c r="D72" s="18"/>
      <c r="E72" s="9"/>
      <c r="F72" s="9"/>
      <c r="G72" s="9"/>
      <c r="H72" s="9"/>
      <c r="I72" s="9"/>
      <c r="J72" s="9"/>
      <c r="K72" s="4">
        <f t="shared" si="1"/>
      </c>
    </row>
    <row r="73" spans="1:11" ht="14.25" customHeight="1">
      <c r="A73" s="7">
        <f>IF(ISNONTEXT(B73)=TRUE,"","68.")</f>
      </c>
      <c r="B73" s="10"/>
      <c r="C73" s="15"/>
      <c r="D73" s="18"/>
      <c r="E73" s="9"/>
      <c r="F73" s="9"/>
      <c r="G73" s="9"/>
      <c r="H73" s="9"/>
      <c r="I73" s="9"/>
      <c r="J73" s="9"/>
      <c r="K73" s="4">
        <f t="shared" si="1"/>
      </c>
    </row>
    <row r="74" spans="1:11" ht="14.25" customHeight="1">
      <c r="A74" s="7">
        <f>IF(ISNONTEXT(B74)=TRUE,"","69.")</f>
      </c>
      <c r="B74" s="10"/>
      <c r="C74" s="15"/>
      <c r="D74" s="18"/>
      <c r="E74" s="9"/>
      <c r="F74" s="9"/>
      <c r="G74" s="9"/>
      <c r="H74" s="9"/>
      <c r="I74" s="9"/>
      <c r="J74" s="9"/>
      <c r="K74" s="4">
        <f t="shared" si="1"/>
      </c>
    </row>
    <row r="75" spans="1:11" ht="14.25" customHeight="1">
      <c r="A75" s="7">
        <f>IF(ISNONTEXT(B75)=TRUE,"","70.")</f>
      </c>
      <c r="B75" s="10"/>
      <c r="C75" s="15"/>
      <c r="D75" s="18"/>
      <c r="E75" s="9"/>
      <c r="F75" s="9"/>
      <c r="G75" s="9"/>
      <c r="H75" s="9"/>
      <c r="I75" s="9"/>
      <c r="J75" s="9"/>
      <c r="K75" s="4">
        <f t="shared" si="1"/>
      </c>
    </row>
    <row r="76" spans="1:11" ht="14.25" customHeight="1">
      <c r="A76" s="7">
        <f>IF(ISNONTEXT(B76)=TRUE,"","71.")</f>
      </c>
      <c r="B76" s="10"/>
      <c r="C76" s="15"/>
      <c r="D76" s="18"/>
      <c r="E76" s="9"/>
      <c r="F76" s="9"/>
      <c r="G76" s="9"/>
      <c r="H76" s="9"/>
      <c r="I76" s="9"/>
      <c r="J76" s="9"/>
      <c r="K76" s="4">
        <f t="shared" si="1"/>
      </c>
    </row>
    <row r="77" spans="1:11" ht="14.25" customHeight="1">
      <c r="A77" s="7">
        <f>IF(ISNONTEXT(B77)=TRUE,"","72.")</f>
      </c>
      <c r="B77" s="10"/>
      <c r="C77" s="15"/>
      <c r="D77" s="18"/>
      <c r="E77" s="9"/>
      <c r="F77" s="9"/>
      <c r="G77" s="9"/>
      <c r="H77" s="9"/>
      <c r="I77" s="9"/>
      <c r="J77" s="9"/>
      <c r="K77" s="4">
        <f t="shared" si="1"/>
      </c>
    </row>
    <row r="78" spans="1:11" ht="14.25" customHeight="1">
      <c r="A78" s="7">
        <f>IF(ISNONTEXT(B78)=TRUE,"","73.")</f>
      </c>
      <c r="B78" s="10"/>
      <c r="C78" s="15"/>
      <c r="D78" s="18"/>
      <c r="E78" s="9"/>
      <c r="F78" s="9"/>
      <c r="G78" s="9"/>
      <c r="H78" s="9"/>
      <c r="I78" s="9"/>
      <c r="J78" s="9"/>
      <c r="K78" s="4">
        <f t="shared" si="1"/>
      </c>
    </row>
    <row r="79" spans="1:11" ht="14.25" customHeight="1">
      <c r="A79" s="7">
        <f>IF(ISNONTEXT(B79)=TRUE,"","74.")</f>
      </c>
      <c r="B79" s="10"/>
      <c r="C79" s="15"/>
      <c r="D79" s="18"/>
      <c r="E79" s="9"/>
      <c r="F79" s="9"/>
      <c r="G79" s="9"/>
      <c r="H79" s="9"/>
      <c r="I79" s="9"/>
      <c r="J79" s="9"/>
      <c r="K79" s="4">
        <f t="shared" si="1"/>
      </c>
    </row>
    <row r="80" spans="1:11" ht="14.25" customHeight="1">
      <c r="A80" s="7">
        <f>IF(ISNONTEXT(B80)=TRUE,"","75.")</f>
      </c>
      <c r="B80" s="10"/>
      <c r="C80" s="15"/>
      <c r="D80" s="18"/>
      <c r="E80" s="9"/>
      <c r="F80" s="9"/>
      <c r="G80" s="9"/>
      <c r="H80" s="9"/>
      <c r="I80" s="9"/>
      <c r="J80" s="9"/>
      <c r="K80" s="4">
        <f t="shared" si="1"/>
      </c>
    </row>
    <row r="81" spans="1:11" ht="14.25" customHeight="1">
      <c r="A81" s="7">
        <f>IF(ISNONTEXT(B81)=TRUE,"","76.")</f>
      </c>
      <c r="B81" s="10"/>
      <c r="C81" s="15"/>
      <c r="D81" s="18"/>
      <c r="E81" s="9"/>
      <c r="F81" s="9"/>
      <c r="G81" s="9"/>
      <c r="H81" s="9"/>
      <c r="I81" s="9"/>
      <c r="J81" s="9"/>
      <c r="K81" s="4">
        <f t="shared" si="1"/>
      </c>
    </row>
    <row r="82" spans="1:11" ht="14.25" customHeight="1">
      <c r="A82" s="7">
        <f>IF(ISNONTEXT(B82)=TRUE,"","77.")</f>
      </c>
      <c r="B82" s="10"/>
      <c r="C82" s="15"/>
      <c r="D82" s="18"/>
      <c r="E82" s="9"/>
      <c r="F82" s="9"/>
      <c r="G82" s="9"/>
      <c r="H82" s="9"/>
      <c r="I82" s="9"/>
      <c r="J82" s="9"/>
      <c r="K82" s="4">
        <f t="shared" si="1"/>
      </c>
    </row>
    <row r="83" spans="1:11" ht="14.25" customHeight="1">
      <c r="A83" s="7">
        <f>IF(ISNONTEXT(B83)=TRUE,"","78.")</f>
      </c>
      <c r="B83" s="10"/>
      <c r="C83" s="15"/>
      <c r="D83" s="18"/>
      <c r="E83" s="9"/>
      <c r="F83" s="9"/>
      <c r="G83" s="9"/>
      <c r="H83" s="9"/>
      <c r="I83" s="9"/>
      <c r="J83" s="9"/>
      <c r="K83" s="4">
        <f t="shared" si="1"/>
      </c>
    </row>
    <row r="84" spans="1:11" ht="14.25" customHeight="1">
      <c r="A84" s="7">
        <f>IF(ISNONTEXT(B84)=TRUE,"","79.")</f>
      </c>
      <c r="B84" s="10"/>
      <c r="C84" s="15"/>
      <c r="D84" s="18"/>
      <c r="E84" s="9"/>
      <c r="F84" s="9"/>
      <c r="G84" s="9"/>
      <c r="H84" s="9"/>
      <c r="I84" s="9"/>
      <c r="J84" s="9"/>
      <c r="K84" s="4">
        <f t="shared" si="1"/>
      </c>
    </row>
    <row r="85" spans="1:11" ht="14.25" customHeight="1">
      <c r="A85" s="7">
        <f>IF(ISNONTEXT(B85)=TRUE,"","80.")</f>
      </c>
      <c r="B85" s="10"/>
      <c r="C85" s="15"/>
      <c r="D85" s="18"/>
      <c r="E85" s="9"/>
      <c r="F85" s="9"/>
      <c r="G85" s="9"/>
      <c r="H85" s="9"/>
      <c r="I85" s="9"/>
      <c r="J85" s="9"/>
      <c r="K85" s="4">
        <f t="shared" si="1"/>
      </c>
    </row>
    <row r="86" spans="1:11" ht="14.25" customHeight="1">
      <c r="A86" s="7">
        <f>IF(ISNONTEXT(B86)=TRUE,"","81.")</f>
      </c>
      <c r="B86" s="10"/>
      <c r="C86" s="15"/>
      <c r="D86" s="18"/>
      <c r="E86" s="9"/>
      <c r="F86" s="9"/>
      <c r="G86" s="9"/>
      <c r="H86" s="9"/>
      <c r="I86" s="9"/>
      <c r="J86" s="9"/>
      <c r="K86" s="4">
        <f t="shared" si="1"/>
      </c>
    </row>
    <row r="87" spans="1:11" ht="14.25" customHeight="1">
      <c r="A87" s="7">
        <f>IF(ISNONTEXT(B87)=TRUE,"","82.")</f>
      </c>
      <c r="B87" s="10"/>
      <c r="C87" s="15"/>
      <c r="D87" s="18"/>
      <c r="E87" s="9"/>
      <c r="F87" s="9"/>
      <c r="G87" s="9"/>
      <c r="H87" s="9"/>
      <c r="I87" s="9"/>
      <c r="J87" s="9"/>
      <c r="K87" s="4">
        <f t="shared" si="1"/>
      </c>
    </row>
    <row r="88" spans="1:11" ht="14.25" customHeight="1">
      <c r="A88" s="7">
        <f>IF(ISNONTEXT(B88)=TRUE,"","83.")</f>
      </c>
      <c r="B88" s="10"/>
      <c r="C88" s="15"/>
      <c r="D88" s="18"/>
      <c r="E88" s="9"/>
      <c r="F88" s="9"/>
      <c r="G88" s="9"/>
      <c r="H88" s="9"/>
      <c r="I88" s="9"/>
      <c r="J88" s="9"/>
      <c r="K88" s="4">
        <f t="shared" si="1"/>
      </c>
    </row>
    <row r="89" spans="1:11" ht="14.25" customHeight="1">
      <c r="A89" s="7">
        <f>IF(ISNONTEXT(B89)=TRUE,"","84.")</f>
      </c>
      <c r="B89" s="10"/>
      <c r="C89" s="15"/>
      <c r="D89" s="18"/>
      <c r="E89" s="9"/>
      <c r="F89" s="9"/>
      <c r="G89" s="9"/>
      <c r="H89" s="9"/>
      <c r="I89" s="9"/>
      <c r="J89" s="9"/>
      <c r="K89" s="4">
        <f t="shared" si="1"/>
      </c>
    </row>
    <row r="90" spans="1:11" ht="14.25" customHeight="1">
      <c r="A90" s="7">
        <f>IF(ISNONTEXT(B90)=TRUE,"","85.")</f>
      </c>
      <c r="B90" s="10"/>
      <c r="C90" s="15"/>
      <c r="D90" s="18"/>
      <c r="E90" s="9"/>
      <c r="F90" s="9"/>
      <c r="G90" s="9"/>
      <c r="H90" s="9"/>
      <c r="I90" s="9"/>
      <c r="J90" s="9"/>
      <c r="K90" s="4">
        <f t="shared" si="1"/>
      </c>
    </row>
    <row r="91" spans="1:11" ht="14.25" customHeight="1">
      <c r="A91" s="7">
        <f>IF(ISNONTEXT(B91)=TRUE,"","86.")</f>
      </c>
      <c r="B91" s="10"/>
      <c r="C91" s="15"/>
      <c r="D91" s="18"/>
      <c r="E91" s="9"/>
      <c r="F91" s="9"/>
      <c r="G91" s="9"/>
      <c r="H91" s="9"/>
      <c r="I91" s="9"/>
      <c r="J91" s="9"/>
      <c r="K91" s="4">
        <f t="shared" si="1"/>
      </c>
    </row>
    <row r="92" spans="1:11" ht="14.25" customHeight="1">
      <c r="A92" s="7">
        <f>IF(ISNONTEXT(B92)=TRUE,"","87.")</f>
      </c>
      <c r="B92" s="10"/>
      <c r="C92" s="15"/>
      <c r="D92" s="18"/>
      <c r="E92" s="9"/>
      <c r="F92" s="9"/>
      <c r="G92" s="9"/>
      <c r="H92" s="9"/>
      <c r="I92" s="9"/>
      <c r="J92" s="9"/>
      <c r="K92" s="4">
        <f t="shared" si="1"/>
      </c>
    </row>
    <row r="93" spans="1:11" ht="14.25" customHeight="1">
      <c r="A93" s="7">
        <f>IF(ISNONTEXT(B93)=TRUE,"","88.")</f>
      </c>
      <c r="B93" s="10"/>
      <c r="C93" s="15"/>
      <c r="D93" s="18"/>
      <c r="E93" s="9"/>
      <c r="F93" s="9"/>
      <c r="G93" s="9"/>
      <c r="H93" s="9"/>
      <c r="I93" s="9"/>
      <c r="J93" s="9"/>
      <c r="K93" s="4">
        <f t="shared" si="1"/>
      </c>
    </row>
    <row r="94" spans="1:11" ht="14.25" customHeight="1">
      <c r="A94" s="7">
        <f>IF(ISNONTEXT(B94)=TRUE,"","89.")</f>
      </c>
      <c r="B94" s="10"/>
      <c r="C94" s="15"/>
      <c r="D94" s="18"/>
      <c r="E94" s="9"/>
      <c r="F94" s="9"/>
      <c r="G94" s="9"/>
      <c r="H94" s="9"/>
      <c r="I94" s="9"/>
      <c r="J94" s="9"/>
      <c r="K94" s="4">
        <f t="shared" si="1"/>
      </c>
    </row>
    <row r="95" spans="1:11" ht="14.25" customHeight="1">
      <c r="A95" s="7">
        <f>IF(ISNONTEXT(B95)=TRUE,"","90.")</f>
      </c>
      <c r="B95" s="10"/>
      <c r="C95" s="15"/>
      <c r="D95" s="18"/>
      <c r="E95" s="9"/>
      <c r="F95" s="9"/>
      <c r="G95" s="9"/>
      <c r="H95" s="9"/>
      <c r="I95" s="9"/>
      <c r="J95" s="9"/>
      <c r="K95" s="4">
        <f t="shared" si="1"/>
      </c>
    </row>
    <row r="96" spans="1:11" ht="14.25" customHeight="1">
      <c r="A96" s="7">
        <f>IF(ISNONTEXT(B96)=TRUE,"","91.")</f>
      </c>
      <c r="B96" s="10"/>
      <c r="C96" s="15"/>
      <c r="D96" s="18"/>
      <c r="E96" s="9"/>
      <c r="F96" s="9"/>
      <c r="G96" s="9"/>
      <c r="H96" s="9"/>
      <c r="I96" s="9"/>
      <c r="J96" s="9"/>
      <c r="K96" s="4">
        <f t="shared" si="1"/>
      </c>
    </row>
    <row r="97" spans="1:11" ht="14.25" customHeight="1">
      <c r="A97" s="7">
        <f>IF(ISNONTEXT(B97)=TRUE,"","92.")</f>
      </c>
      <c r="B97" s="10"/>
      <c r="C97" s="15"/>
      <c r="D97" s="18"/>
      <c r="E97" s="9"/>
      <c r="F97" s="9"/>
      <c r="G97" s="9"/>
      <c r="H97" s="9"/>
      <c r="I97" s="9"/>
      <c r="J97" s="9"/>
      <c r="K97" s="4">
        <f t="shared" si="1"/>
      </c>
    </row>
    <row r="98" spans="1:11" ht="14.25" customHeight="1">
      <c r="A98" s="7">
        <f>IF(ISNONTEXT(B98)=TRUE,"","93.")</f>
      </c>
      <c r="B98" s="10"/>
      <c r="C98" s="15"/>
      <c r="D98" s="18"/>
      <c r="E98" s="9"/>
      <c r="F98" s="9"/>
      <c r="G98" s="9"/>
      <c r="H98" s="9"/>
      <c r="I98" s="9"/>
      <c r="J98" s="9"/>
      <c r="K98" s="4">
        <f t="shared" si="1"/>
      </c>
    </row>
    <row r="99" spans="1:11" ht="14.25" customHeight="1">
      <c r="A99" s="7">
        <f>IF(ISNONTEXT(B99)=TRUE,"","94.")</f>
      </c>
      <c r="B99" s="10"/>
      <c r="C99" s="15"/>
      <c r="D99" s="18"/>
      <c r="E99" s="9"/>
      <c r="F99" s="9"/>
      <c r="G99" s="9"/>
      <c r="H99" s="9"/>
      <c r="I99" s="9"/>
      <c r="J99" s="9"/>
      <c r="K99" s="4">
        <f t="shared" si="1"/>
      </c>
    </row>
    <row r="100" spans="1:11" ht="14.25" customHeight="1">
      <c r="A100" s="7">
        <f>IF(ISNONTEXT(B100)=TRUE,"","95.")</f>
      </c>
      <c r="B100" s="10"/>
      <c r="C100" s="15"/>
      <c r="D100" s="18"/>
      <c r="E100" s="9"/>
      <c r="F100" s="9"/>
      <c r="G100" s="9"/>
      <c r="H100" s="9"/>
      <c r="I100" s="9"/>
      <c r="J100" s="9"/>
      <c r="K100" s="4">
        <f t="shared" si="1"/>
      </c>
    </row>
    <row r="101" spans="1:11" ht="14.25" customHeight="1">
      <c r="A101" s="7">
        <f>IF(ISNONTEXT(B101)=TRUE,"","96.")</f>
      </c>
      <c r="B101" s="10"/>
      <c r="C101" s="15"/>
      <c r="D101" s="18"/>
      <c r="E101" s="9"/>
      <c r="F101" s="9"/>
      <c r="G101" s="9"/>
      <c r="H101" s="9"/>
      <c r="I101" s="9"/>
      <c r="J101" s="9"/>
      <c r="K101" s="4">
        <f t="shared" si="1"/>
      </c>
    </row>
    <row r="102" spans="1:11" ht="14.25" customHeight="1">
      <c r="A102" s="7">
        <f>IF(ISNONTEXT(B102)=TRUE,"","97.")</f>
      </c>
      <c r="B102" s="10"/>
      <c r="C102" s="15"/>
      <c r="D102" s="18"/>
      <c r="E102" s="9"/>
      <c r="F102" s="9"/>
      <c r="G102" s="9"/>
      <c r="H102" s="9"/>
      <c r="I102" s="9"/>
      <c r="J102" s="9"/>
      <c r="K102" s="4">
        <f t="shared" si="1"/>
      </c>
    </row>
    <row r="103" spans="1:11" ht="14.25" customHeight="1">
      <c r="A103" s="7">
        <f>IF(ISNONTEXT(B103)=TRUE,"","98.")</f>
      </c>
      <c r="B103" s="10"/>
      <c r="C103" s="15"/>
      <c r="D103" s="18"/>
      <c r="E103" s="9"/>
      <c r="F103" s="9"/>
      <c r="G103" s="9"/>
      <c r="H103" s="9"/>
      <c r="I103" s="9"/>
      <c r="J103" s="9"/>
      <c r="K103" s="4">
        <f t="shared" si="1"/>
      </c>
    </row>
    <row r="104" spans="1:11" ht="14.25" customHeight="1">
      <c r="A104" s="7">
        <f>IF(ISNONTEXT(B104)=TRUE,"","99.")</f>
      </c>
      <c r="B104" s="10"/>
      <c r="C104" s="15"/>
      <c r="D104" s="18"/>
      <c r="E104" s="9"/>
      <c r="F104" s="9"/>
      <c r="G104" s="9"/>
      <c r="H104" s="9"/>
      <c r="I104" s="9"/>
      <c r="J104" s="9"/>
      <c r="K104" s="4">
        <f t="shared" si="1"/>
      </c>
    </row>
    <row r="105" spans="1:11" ht="14.25" customHeight="1">
      <c r="A105" s="7">
        <f>IF(ISNONTEXT(B105)=TRUE,"","100.")</f>
      </c>
      <c r="B105" s="10"/>
      <c r="C105" s="15"/>
      <c r="D105" s="18"/>
      <c r="E105" s="9"/>
      <c r="F105" s="9"/>
      <c r="G105" s="9"/>
      <c r="H105" s="9"/>
      <c r="I105" s="9"/>
      <c r="J105" s="9"/>
      <c r="K105" s="4">
        <f t="shared" si="1"/>
      </c>
    </row>
  </sheetData>
  <sheetProtection formatCells="0" formatColumns="0" formatRows="0" sort="0"/>
  <mergeCells count="2">
    <mergeCell ref="A1:K1"/>
    <mergeCell ref="A2:K2"/>
  </mergeCells>
  <printOptions horizontalCentered="1"/>
  <pageMargins left="0.1968503937007874" right="0.1968503937007874" top="0.5905511811023623" bottom="0.984251968503937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105"/>
  <sheetViews>
    <sheetView workbookViewId="0" topLeftCell="A1">
      <pane ySplit="4" topLeftCell="BM5" activePane="bottomLeft" state="frozen"/>
      <selection pane="topLeft" activeCell="E4" sqref="E4"/>
      <selection pane="bottomLeft" activeCell="I7" sqref="I7"/>
    </sheetView>
  </sheetViews>
  <sheetFormatPr defaultColWidth="9.140625" defaultRowHeight="12.75"/>
  <cols>
    <col min="1" max="1" width="4.57421875" style="0" bestFit="1" customWidth="1"/>
    <col min="2" max="2" width="19.8515625" style="0" bestFit="1" customWidth="1"/>
    <col min="3" max="3" width="7.7109375" style="14" customWidth="1"/>
    <col min="4" max="4" width="18.57421875" style="0" bestFit="1" customWidth="1"/>
    <col min="5" max="7" width="6.140625" style="4" customWidth="1"/>
    <col min="8" max="8" width="6.140625" style="4" hidden="1" customWidth="1"/>
    <col min="9" max="10" width="6.140625" style="4" customWidth="1"/>
    <col min="11" max="11" width="7.8515625" style="0" bestFit="1" customWidth="1"/>
  </cols>
  <sheetData>
    <row r="1" spans="1:11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3.5" thickBot="1"/>
    <row r="4" spans="2:11" ht="13.5" thickBot="1">
      <c r="B4" s="1" t="s">
        <v>10</v>
      </c>
      <c r="C4" s="2" t="s">
        <v>9</v>
      </c>
      <c r="D4" s="2" t="s">
        <v>15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3" t="s">
        <v>6</v>
      </c>
    </row>
    <row r="5" spans="2:4" ht="12.75">
      <c r="B5" s="10"/>
      <c r="C5" s="16"/>
      <c r="D5" s="8"/>
    </row>
    <row r="6" spans="1:11" ht="14.25" customHeight="1">
      <c r="A6" s="7" t="str">
        <f>IF(ISNONTEXT(B6)=TRUE,""," 1.")</f>
        <v> 1.</v>
      </c>
      <c r="B6" s="10" t="s">
        <v>11</v>
      </c>
      <c r="C6" s="16">
        <v>1996</v>
      </c>
      <c r="D6" s="18" t="s">
        <v>51</v>
      </c>
      <c r="E6" s="9">
        <v>11.25</v>
      </c>
      <c r="F6" s="9">
        <v>10.6</v>
      </c>
      <c r="G6" s="9">
        <v>12</v>
      </c>
      <c r="H6" s="9"/>
      <c r="I6" s="9">
        <v>12.3</v>
      </c>
      <c r="J6" s="9">
        <v>11.45</v>
      </c>
      <c r="K6" s="4">
        <f>IF(SUM(E6:J6)=0,"",SUM(E6:J6))</f>
        <v>57.60000000000001</v>
      </c>
    </row>
    <row r="7" spans="1:11" ht="14.25" customHeight="1">
      <c r="A7" s="7" t="str">
        <f>IF(ISNONTEXT(B7)=TRUE,""," 2.")</f>
        <v> 2.</v>
      </c>
      <c r="B7" s="10" t="s">
        <v>24</v>
      </c>
      <c r="C7" s="16">
        <v>1995</v>
      </c>
      <c r="D7" s="18" t="s">
        <v>27</v>
      </c>
      <c r="E7" s="9">
        <v>10.6</v>
      </c>
      <c r="F7" s="9">
        <v>10.55</v>
      </c>
      <c r="G7" s="9">
        <v>12.7</v>
      </c>
      <c r="H7" s="9"/>
      <c r="I7" s="9">
        <v>12.2</v>
      </c>
      <c r="J7" s="9">
        <v>10.4</v>
      </c>
      <c r="K7" s="4">
        <f>IF(SUM(E7:J7)=0,"",SUM(E7:J7))</f>
        <v>56.449999999999996</v>
      </c>
    </row>
    <row r="8" spans="1:11" ht="14.25" customHeight="1">
      <c r="A8" s="7" t="str">
        <f>IF(ISNONTEXT(B8)=TRUE,""," 3.")</f>
        <v> 3.</v>
      </c>
      <c r="B8" s="10" t="s">
        <v>67</v>
      </c>
      <c r="C8" s="16">
        <v>1994</v>
      </c>
      <c r="D8" s="18" t="s">
        <v>65</v>
      </c>
      <c r="E8" s="9">
        <v>11.2</v>
      </c>
      <c r="F8" s="9">
        <v>9.5</v>
      </c>
      <c r="G8" s="9">
        <v>12.1</v>
      </c>
      <c r="H8" s="9"/>
      <c r="I8" s="9">
        <v>12.1</v>
      </c>
      <c r="J8" s="9">
        <v>11.45</v>
      </c>
      <c r="K8" s="4">
        <f>IF(SUM(E8:J8)=0,"",SUM(E8:J8))</f>
        <v>56.349999999999994</v>
      </c>
    </row>
    <row r="9" spans="1:11" ht="14.25" customHeight="1">
      <c r="A9" s="7" t="str">
        <f>IF(ISNONTEXT(B9)=TRUE,""," 4.")</f>
        <v> 4.</v>
      </c>
      <c r="B9" s="10" t="s">
        <v>14</v>
      </c>
      <c r="C9" s="16">
        <v>1994</v>
      </c>
      <c r="D9" s="18" t="s">
        <v>43</v>
      </c>
      <c r="E9" s="9">
        <v>10.8</v>
      </c>
      <c r="F9" s="9">
        <v>10</v>
      </c>
      <c r="G9" s="9">
        <v>12.35</v>
      </c>
      <c r="H9" s="9"/>
      <c r="I9" s="9">
        <v>11.7</v>
      </c>
      <c r="J9" s="9">
        <v>11.2</v>
      </c>
      <c r="K9" s="4">
        <f>IF(SUM(E9:J9)=0,"",SUM(E9:J9))</f>
        <v>56.05</v>
      </c>
    </row>
    <row r="10" spans="1:11" ht="14.25" customHeight="1">
      <c r="A10" s="7" t="str">
        <f>IF(ISNONTEXT(B10)=TRUE,""," 5.")</f>
        <v> 5.</v>
      </c>
      <c r="B10" s="10" t="s">
        <v>13</v>
      </c>
      <c r="C10" s="15">
        <v>1993</v>
      </c>
      <c r="D10" s="18" t="s">
        <v>43</v>
      </c>
      <c r="E10" s="9">
        <v>10.3</v>
      </c>
      <c r="F10" s="9">
        <v>9.65</v>
      </c>
      <c r="G10" s="9">
        <v>12.2</v>
      </c>
      <c r="H10" s="9"/>
      <c r="I10" s="9">
        <v>11.9</v>
      </c>
      <c r="J10" s="9">
        <v>11.15</v>
      </c>
      <c r="K10" s="4">
        <f>IF(SUM(E10:J10)=0,"",SUM(E10:J10))</f>
        <v>55.2</v>
      </c>
    </row>
    <row r="11" spans="1:11" ht="14.25" customHeight="1">
      <c r="A11" s="7" t="str">
        <f>IF(ISNONTEXT(B11)=TRUE,""," 6.")</f>
        <v> 6.</v>
      </c>
      <c r="B11" s="10" t="s">
        <v>52</v>
      </c>
      <c r="C11" s="16">
        <v>1993</v>
      </c>
      <c r="D11" s="18" t="s">
        <v>51</v>
      </c>
      <c r="E11" s="9">
        <v>9.55</v>
      </c>
      <c r="F11" s="9">
        <v>10.1</v>
      </c>
      <c r="G11" s="9">
        <v>11.3</v>
      </c>
      <c r="H11" s="9"/>
      <c r="I11" s="9">
        <v>11.95</v>
      </c>
      <c r="J11" s="9">
        <v>10.8</v>
      </c>
      <c r="K11" s="4">
        <f>IF(SUM(E11:J11)=0,"",SUM(E11:J11))</f>
        <v>53.7</v>
      </c>
    </row>
    <row r="12" spans="1:11" ht="14.25" customHeight="1">
      <c r="A12" s="7" t="str">
        <f>IF(ISNONTEXT(B12)=TRUE,""," 7.")</f>
        <v> 7.</v>
      </c>
      <c r="B12" s="10" t="s">
        <v>21</v>
      </c>
      <c r="C12" s="16">
        <v>1995</v>
      </c>
      <c r="D12" s="18" t="s">
        <v>51</v>
      </c>
      <c r="E12" s="9">
        <v>10.3</v>
      </c>
      <c r="F12" s="9">
        <v>9.1</v>
      </c>
      <c r="G12" s="9">
        <v>11.2</v>
      </c>
      <c r="H12" s="9"/>
      <c r="I12" s="9">
        <v>11.75</v>
      </c>
      <c r="J12" s="9">
        <v>11.25</v>
      </c>
      <c r="K12" s="4">
        <f>IF(SUM(E12:J12)=0,"",SUM(E12:J12))</f>
        <v>53.599999999999994</v>
      </c>
    </row>
    <row r="13" spans="1:11" ht="14.25" customHeight="1">
      <c r="A13" s="7" t="str">
        <f>IF(ISNONTEXT(B13)=TRUE,""," 8.")</f>
        <v> 8.</v>
      </c>
      <c r="B13" s="10" t="s">
        <v>12</v>
      </c>
      <c r="C13" s="15">
        <v>1995</v>
      </c>
      <c r="D13" s="18" t="s">
        <v>16</v>
      </c>
      <c r="E13" s="9">
        <v>9.7</v>
      </c>
      <c r="F13" s="9">
        <v>8.1</v>
      </c>
      <c r="G13" s="9">
        <v>11.9</v>
      </c>
      <c r="H13" s="9"/>
      <c r="I13" s="9">
        <v>11.6</v>
      </c>
      <c r="J13" s="9">
        <v>10.95</v>
      </c>
      <c r="K13" s="4">
        <f>IF(SUM(E13:J13)=0,"",SUM(E13:J13))</f>
        <v>52.25</v>
      </c>
    </row>
    <row r="14" spans="1:11" ht="14.25" customHeight="1">
      <c r="A14" s="7" t="str">
        <f>IF(ISNONTEXT(B14)=TRUE,""," 9.")</f>
        <v> 9.</v>
      </c>
      <c r="B14" s="10" t="s">
        <v>66</v>
      </c>
      <c r="C14" s="15">
        <v>1993</v>
      </c>
      <c r="D14" s="18" t="s">
        <v>65</v>
      </c>
      <c r="E14" s="9">
        <v>10.2</v>
      </c>
      <c r="F14" s="9">
        <v>9.95</v>
      </c>
      <c r="G14" s="9">
        <v>10.4</v>
      </c>
      <c r="H14" s="9"/>
      <c r="I14" s="9">
        <v>11.45</v>
      </c>
      <c r="J14" s="9">
        <v>10.2</v>
      </c>
      <c r="K14" s="4">
        <f>IF(SUM(E14:J14)=0,"",SUM(E14:J14))</f>
        <v>52.2</v>
      </c>
    </row>
    <row r="15" spans="1:13" ht="14.25" customHeight="1">
      <c r="A15" s="7" t="str">
        <f>IF(ISNONTEXT(B15)=TRUE,"","10.")</f>
        <v>10.</v>
      </c>
      <c r="B15" s="10" t="s">
        <v>19</v>
      </c>
      <c r="C15" s="16">
        <v>1995</v>
      </c>
      <c r="D15" s="18" t="s">
        <v>55</v>
      </c>
      <c r="E15" s="9">
        <v>9.7</v>
      </c>
      <c r="F15" s="9">
        <v>9.55</v>
      </c>
      <c r="G15" s="9">
        <v>11.2</v>
      </c>
      <c r="H15" s="9"/>
      <c r="I15" s="9">
        <v>11.35</v>
      </c>
      <c r="J15" s="9">
        <v>10.35</v>
      </c>
      <c r="K15" s="4">
        <f>IF(SUM(E15:J15)=0,"",SUM(E15:J15))</f>
        <v>52.15</v>
      </c>
      <c r="M15" s="6"/>
    </row>
    <row r="16" spans="1:11" ht="14.25" customHeight="1">
      <c r="A16" s="7" t="str">
        <f>IF(ISNONTEXT(B16)=TRUE,"","11.")</f>
        <v>11.</v>
      </c>
      <c r="B16" s="10" t="s">
        <v>37</v>
      </c>
      <c r="C16" s="16">
        <v>1994</v>
      </c>
      <c r="D16" s="18" t="s">
        <v>31</v>
      </c>
      <c r="E16" s="9">
        <v>10.25</v>
      </c>
      <c r="F16" s="9">
        <v>9.65</v>
      </c>
      <c r="G16" s="9">
        <v>11.1</v>
      </c>
      <c r="H16" s="9"/>
      <c r="I16" s="9">
        <v>11.2</v>
      </c>
      <c r="J16" s="9">
        <v>8.75</v>
      </c>
      <c r="K16" s="4">
        <f>IF(SUM(E16:J16)=0,"",SUM(E16:J16))</f>
        <v>50.95</v>
      </c>
    </row>
    <row r="17" spans="1:11" ht="14.25" customHeight="1">
      <c r="A17" s="7" t="str">
        <f>IF(ISNONTEXT(B17)=TRUE,"","12.")</f>
        <v>12.</v>
      </c>
      <c r="B17" s="10" t="s">
        <v>62</v>
      </c>
      <c r="C17" s="16">
        <v>1994</v>
      </c>
      <c r="D17" s="18" t="s">
        <v>27</v>
      </c>
      <c r="E17" s="9">
        <v>10.3</v>
      </c>
      <c r="F17" s="9">
        <v>9.4</v>
      </c>
      <c r="G17" s="9">
        <v>10.5</v>
      </c>
      <c r="H17" s="9"/>
      <c r="I17" s="9">
        <v>11.35</v>
      </c>
      <c r="J17" s="9">
        <v>8.75</v>
      </c>
      <c r="K17" s="4">
        <f>IF(SUM(E17:J17)=0,"",SUM(E17:J17))</f>
        <v>50.300000000000004</v>
      </c>
    </row>
    <row r="18" spans="1:11" ht="14.25" customHeight="1">
      <c r="A18" s="7" t="str">
        <f>IF(ISNONTEXT(B18)=TRUE,"","13.")</f>
        <v>13.</v>
      </c>
      <c r="B18" s="10" t="s">
        <v>18</v>
      </c>
      <c r="C18" s="16">
        <v>1995</v>
      </c>
      <c r="D18" s="18" t="s">
        <v>25</v>
      </c>
      <c r="E18" s="9">
        <v>9.4</v>
      </c>
      <c r="F18" s="9">
        <v>9.3</v>
      </c>
      <c r="G18" s="9">
        <v>11</v>
      </c>
      <c r="H18" s="9"/>
      <c r="I18" s="9">
        <v>11.3</v>
      </c>
      <c r="J18" s="9">
        <v>9.25</v>
      </c>
      <c r="K18" s="4">
        <f>IF(SUM(E18:J18)=0,"",SUM(E18:J18))</f>
        <v>50.25</v>
      </c>
    </row>
    <row r="19" spans="1:11" ht="14.25" customHeight="1">
      <c r="A19" s="7" t="str">
        <f>IF(ISNONTEXT(B19)=TRUE,"","14.")</f>
        <v>14.</v>
      </c>
      <c r="B19" s="10" t="s">
        <v>22</v>
      </c>
      <c r="C19" s="15">
        <v>1995</v>
      </c>
      <c r="D19" s="18" t="s">
        <v>16</v>
      </c>
      <c r="E19" s="9">
        <v>8.9</v>
      </c>
      <c r="F19" s="9">
        <v>9.15</v>
      </c>
      <c r="G19" s="9">
        <v>9.9</v>
      </c>
      <c r="H19" s="9"/>
      <c r="I19" s="9">
        <v>10.95</v>
      </c>
      <c r="J19" s="9">
        <v>10.45</v>
      </c>
      <c r="K19" s="4">
        <f>IF(SUM(E19:J19)=0,"",SUM(E19:J19))</f>
        <v>49.35000000000001</v>
      </c>
    </row>
    <row r="20" spans="1:11" ht="14.25" customHeight="1">
      <c r="A20" s="7" t="str">
        <f>IF(ISNONTEXT(B20)=TRUE,"","15.")</f>
        <v>15.</v>
      </c>
      <c r="B20" s="10" t="s">
        <v>36</v>
      </c>
      <c r="C20" s="16">
        <v>1995</v>
      </c>
      <c r="D20" s="18" t="s">
        <v>31</v>
      </c>
      <c r="E20" s="9">
        <v>9.4</v>
      </c>
      <c r="F20" s="9">
        <v>9.3</v>
      </c>
      <c r="G20" s="9">
        <v>8.8</v>
      </c>
      <c r="H20" s="9"/>
      <c r="I20" s="9">
        <v>11.25</v>
      </c>
      <c r="J20" s="9">
        <v>10.5</v>
      </c>
      <c r="K20" s="4">
        <f>IF(SUM(E20:J20)=0,"",SUM(E20:J20))</f>
        <v>49.25</v>
      </c>
    </row>
    <row r="21" spans="1:11" ht="14.25" customHeight="1">
      <c r="A21" s="7" t="str">
        <f>IF(ISNONTEXT(B21)=TRUE,"","16.")</f>
        <v>16.</v>
      </c>
      <c r="B21" s="10" t="s">
        <v>54</v>
      </c>
      <c r="C21" s="16">
        <v>1993</v>
      </c>
      <c r="D21" s="18" t="s">
        <v>25</v>
      </c>
      <c r="E21" s="9">
        <v>10.2</v>
      </c>
      <c r="F21" s="9">
        <v>7.7</v>
      </c>
      <c r="G21" s="9">
        <v>9.9</v>
      </c>
      <c r="H21" s="9"/>
      <c r="I21" s="9">
        <v>10.6</v>
      </c>
      <c r="J21" s="9">
        <v>10.1</v>
      </c>
      <c r="K21" s="4">
        <f>IF(SUM(E21:J21)=0,"",SUM(E21:J21))</f>
        <v>48.5</v>
      </c>
    </row>
    <row r="22" spans="1:11" ht="14.25" customHeight="1">
      <c r="A22" s="7" t="str">
        <f>IF(ISNONTEXT(B22)=TRUE,"","17.")</f>
        <v>17.</v>
      </c>
      <c r="B22" s="8" t="s">
        <v>60</v>
      </c>
      <c r="C22" s="16">
        <v>1995</v>
      </c>
      <c r="D22" s="18" t="s">
        <v>16</v>
      </c>
      <c r="E22" s="9">
        <v>9.2</v>
      </c>
      <c r="F22" s="9">
        <v>6</v>
      </c>
      <c r="G22" s="9">
        <v>10.4</v>
      </c>
      <c r="H22" s="9"/>
      <c r="I22" s="9">
        <v>10.9</v>
      </c>
      <c r="J22" s="9">
        <v>10.7</v>
      </c>
      <c r="K22" s="4">
        <f>IF(SUM(E22:J22)=0,"",SUM(E22:J22))</f>
        <v>47.2</v>
      </c>
    </row>
    <row r="23" spans="1:11" ht="14.25" customHeight="1">
      <c r="A23" s="7" t="str">
        <f>IF(ISNONTEXT(B23)=TRUE,"","18.")</f>
        <v>18.</v>
      </c>
      <c r="B23" s="10" t="s">
        <v>61</v>
      </c>
      <c r="C23" s="16">
        <v>1995</v>
      </c>
      <c r="D23" s="18" t="s">
        <v>16</v>
      </c>
      <c r="E23" s="9">
        <v>8.9</v>
      </c>
      <c r="F23" s="9">
        <v>5.5</v>
      </c>
      <c r="G23" s="9">
        <v>8.9</v>
      </c>
      <c r="H23" s="9"/>
      <c r="I23" s="9">
        <v>10.8</v>
      </c>
      <c r="J23" s="9">
        <v>10.5</v>
      </c>
      <c r="K23" s="4">
        <f>IF(SUM(E23:J23)=0,"",SUM(E23:J23))</f>
        <v>44.6</v>
      </c>
    </row>
    <row r="24" spans="1:11" ht="14.25" customHeight="1">
      <c r="A24" s="7">
        <f>IF(ISNONTEXT(B24)=TRUE,"","19.")</f>
      </c>
      <c r="B24" s="10"/>
      <c r="C24" s="16"/>
      <c r="D24" s="18"/>
      <c r="E24" s="9"/>
      <c r="F24" s="9"/>
      <c r="G24" s="9"/>
      <c r="H24" s="9"/>
      <c r="I24" s="9"/>
      <c r="J24" s="9"/>
      <c r="K24" s="4">
        <f aca="true" t="shared" si="0" ref="K6:K70">IF(SUM(E24:J24)=0,"",SUM(E24:J24))</f>
      </c>
    </row>
    <row r="25" spans="1:11" ht="14.25" customHeight="1">
      <c r="A25" s="7">
        <f>IF(ISNONTEXT(B25)=TRUE,"","20.")</f>
      </c>
      <c r="B25" s="10"/>
      <c r="C25" s="16"/>
      <c r="D25" s="8"/>
      <c r="E25" s="9"/>
      <c r="F25" s="9"/>
      <c r="G25" s="9"/>
      <c r="H25" s="9"/>
      <c r="I25" s="9"/>
      <c r="J25" s="9"/>
      <c r="K25" s="4">
        <f t="shared" si="0"/>
      </c>
    </row>
    <row r="26" spans="1:11" ht="14.25" customHeight="1">
      <c r="A26" s="7">
        <f>IF(ISNONTEXT(B26)=TRUE,"","21.")</f>
      </c>
      <c r="B26" s="10"/>
      <c r="C26" s="16"/>
      <c r="D26" s="8"/>
      <c r="E26" s="9"/>
      <c r="F26" s="9"/>
      <c r="G26" s="9"/>
      <c r="H26" s="9"/>
      <c r="I26" s="9"/>
      <c r="J26" s="9"/>
      <c r="K26" s="4">
        <f t="shared" si="0"/>
      </c>
    </row>
    <row r="27" spans="1:11" ht="14.25" customHeight="1">
      <c r="A27" s="7">
        <f>IF(ISNONTEXT(B27)=TRUE,"","22.")</f>
      </c>
      <c r="B27" s="10"/>
      <c r="C27" s="16"/>
      <c r="D27" s="8"/>
      <c r="E27" s="9"/>
      <c r="F27" s="9"/>
      <c r="G27" s="9"/>
      <c r="H27" s="9"/>
      <c r="I27" s="9"/>
      <c r="J27" s="9"/>
      <c r="K27" s="4">
        <f t="shared" si="0"/>
      </c>
    </row>
    <row r="28" spans="1:11" ht="14.25" customHeight="1">
      <c r="A28" s="7">
        <f>IF(ISNONTEXT(B28)=TRUE,"","23.")</f>
      </c>
      <c r="B28" s="10"/>
      <c r="C28" s="16"/>
      <c r="D28" s="8"/>
      <c r="E28" s="9"/>
      <c r="F28" s="9"/>
      <c r="G28" s="9"/>
      <c r="H28" s="9"/>
      <c r="I28" s="9"/>
      <c r="J28" s="9"/>
      <c r="K28" s="4">
        <f t="shared" si="0"/>
      </c>
    </row>
    <row r="29" spans="1:11" ht="14.25" customHeight="1">
      <c r="A29" s="7">
        <f>IF(ISNONTEXT(B29)=TRUE,"","24.")</f>
      </c>
      <c r="B29" s="10"/>
      <c r="C29" s="16"/>
      <c r="D29" s="8"/>
      <c r="E29" s="9"/>
      <c r="F29" s="9"/>
      <c r="G29" s="9"/>
      <c r="H29" s="9"/>
      <c r="I29" s="9"/>
      <c r="J29" s="9"/>
      <c r="K29" s="4">
        <f t="shared" si="0"/>
      </c>
    </row>
    <row r="30" spans="1:11" ht="14.25" customHeight="1">
      <c r="A30" s="7">
        <f>IF(ISNONTEXT(B30)=TRUE,"","25.")</f>
      </c>
      <c r="B30" s="10"/>
      <c r="C30" s="16"/>
      <c r="D30" s="8"/>
      <c r="E30" s="9"/>
      <c r="F30" s="9"/>
      <c r="G30" s="9"/>
      <c r="H30" s="9"/>
      <c r="I30" s="9"/>
      <c r="J30" s="9"/>
      <c r="K30" s="4">
        <f t="shared" si="0"/>
      </c>
    </row>
    <row r="31" spans="1:11" ht="14.25" customHeight="1">
      <c r="A31" s="7">
        <f>IF(ISNONTEXT(B31)=TRUE,"","26.")</f>
      </c>
      <c r="B31" s="10"/>
      <c r="C31" s="16"/>
      <c r="D31" s="8"/>
      <c r="E31" s="9"/>
      <c r="F31" s="9"/>
      <c r="G31" s="9"/>
      <c r="H31" s="9"/>
      <c r="I31" s="9"/>
      <c r="J31" s="9"/>
      <c r="K31" s="4">
        <f t="shared" si="0"/>
      </c>
    </row>
    <row r="32" spans="1:11" ht="14.25" customHeight="1">
      <c r="A32" s="7">
        <f>IF(ISNONTEXT(B32)=TRUE,"","27.")</f>
      </c>
      <c r="B32" s="10"/>
      <c r="C32" s="16"/>
      <c r="D32" s="8"/>
      <c r="E32" s="9"/>
      <c r="F32" s="9"/>
      <c r="G32" s="9"/>
      <c r="H32" s="9"/>
      <c r="I32" s="9"/>
      <c r="J32" s="9"/>
      <c r="K32" s="4">
        <f t="shared" si="0"/>
      </c>
    </row>
    <row r="33" spans="1:11" ht="14.25" customHeight="1">
      <c r="A33" s="7">
        <f>IF(ISNONTEXT(B33)=TRUE,"","28.")</f>
      </c>
      <c r="B33" s="10"/>
      <c r="C33" s="16"/>
      <c r="D33" s="8"/>
      <c r="E33" s="9"/>
      <c r="F33" s="9"/>
      <c r="G33" s="9"/>
      <c r="H33" s="9"/>
      <c r="I33" s="9"/>
      <c r="J33" s="9"/>
      <c r="K33" s="4">
        <f t="shared" si="0"/>
      </c>
    </row>
    <row r="34" spans="1:11" ht="14.25" customHeight="1">
      <c r="A34" s="7">
        <f>IF(ISNONTEXT(B34)=TRUE,"","29.")</f>
      </c>
      <c r="B34" s="10"/>
      <c r="C34" s="16"/>
      <c r="D34" s="8"/>
      <c r="E34" s="9"/>
      <c r="F34" s="9"/>
      <c r="G34" s="9"/>
      <c r="H34" s="9"/>
      <c r="I34" s="9"/>
      <c r="J34" s="9"/>
      <c r="K34" s="4">
        <f t="shared" si="0"/>
      </c>
    </row>
    <row r="35" spans="1:11" ht="14.25" customHeight="1">
      <c r="A35" s="7">
        <f>IF(ISNONTEXT(B35)=TRUE,"","30.")</f>
      </c>
      <c r="B35" s="10"/>
      <c r="C35" s="16"/>
      <c r="D35" s="8"/>
      <c r="E35" s="9"/>
      <c r="F35" s="9"/>
      <c r="G35" s="9"/>
      <c r="H35" s="9"/>
      <c r="I35" s="9"/>
      <c r="J35" s="9"/>
      <c r="K35" s="4">
        <f t="shared" si="0"/>
      </c>
    </row>
    <row r="36" spans="1:11" ht="14.25" customHeight="1">
      <c r="A36" s="7">
        <f>IF(ISNONTEXT(B36)=TRUE,"","31.")</f>
      </c>
      <c r="B36" s="10"/>
      <c r="C36" s="16"/>
      <c r="D36" s="8"/>
      <c r="E36" s="9"/>
      <c r="F36" s="9"/>
      <c r="G36" s="9"/>
      <c r="H36" s="9"/>
      <c r="I36" s="9"/>
      <c r="J36" s="9"/>
      <c r="K36" s="4">
        <f t="shared" si="0"/>
      </c>
    </row>
    <row r="37" spans="1:11" ht="14.25" customHeight="1">
      <c r="A37" s="7">
        <f>IF(ISNONTEXT(B37)=TRUE,"","32.")</f>
      </c>
      <c r="B37" s="10"/>
      <c r="C37" s="16"/>
      <c r="D37" s="8"/>
      <c r="E37" s="9"/>
      <c r="F37" s="9"/>
      <c r="G37" s="9"/>
      <c r="H37" s="9"/>
      <c r="I37" s="9"/>
      <c r="J37" s="9"/>
      <c r="K37" s="4">
        <f t="shared" si="0"/>
      </c>
    </row>
    <row r="38" spans="1:11" ht="14.25" customHeight="1">
      <c r="A38" s="7">
        <f>IF(ISNONTEXT(B38)=TRUE,"","33.")</f>
      </c>
      <c r="B38" s="10"/>
      <c r="C38" s="16"/>
      <c r="D38" s="8"/>
      <c r="E38" s="9"/>
      <c r="F38" s="9"/>
      <c r="G38" s="9"/>
      <c r="H38" s="9"/>
      <c r="I38" s="9"/>
      <c r="J38" s="9"/>
      <c r="K38" s="4">
        <f t="shared" si="0"/>
      </c>
    </row>
    <row r="39" spans="1:11" ht="14.25" customHeight="1">
      <c r="A39" s="7">
        <f>IF(ISNONTEXT(B39)=TRUE,"","34.")</f>
      </c>
      <c r="B39" s="10"/>
      <c r="C39" s="16"/>
      <c r="D39" s="8"/>
      <c r="E39" s="9"/>
      <c r="F39" s="9"/>
      <c r="G39" s="9"/>
      <c r="H39" s="9"/>
      <c r="I39" s="9"/>
      <c r="J39" s="9"/>
      <c r="K39" s="4">
        <f t="shared" si="0"/>
      </c>
    </row>
    <row r="40" spans="1:11" ht="14.25" customHeight="1">
      <c r="A40" s="7">
        <f>IF(ISNONTEXT(B40)=TRUE,"","35.")</f>
      </c>
      <c r="B40" s="10"/>
      <c r="C40" s="16"/>
      <c r="D40" s="8"/>
      <c r="E40" s="9"/>
      <c r="F40" s="9"/>
      <c r="G40" s="9"/>
      <c r="H40" s="9"/>
      <c r="I40" s="9"/>
      <c r="J40" s="9"/>
      <c r="K40" s="4">
        <f t="shared" si="0"/>
      </c>
    </row>
    <row r="41" spans="1:11" ht="14.25" customHeight="1">
      <c r="A41" s="7">
        <f>IF(ISNONTEXT(B41)=TRUE,"","36.")</f>
      </c>
      <c r="B41" s="10"/>
      <c r="C41" s="16"/>
      <c r="D41" s="8"/>
      <c r="E41" s="9"/>
      <c r="F41" s="9"/>
      <c r="G41" s="9"/>
      <c r="H41" s="9"/>
      <c r="I41" s="9"/>
      <c r="J41" s="9"/>
      <c r="K41" s="4">
        <f t="shared" si="0"/>
      </c>
    </row>
    <row r="42" spans="1:11" ht="14.25" customHeight="1">
      <c r="A42" s="7">
        <f>IF(ISNONTEXT(B42)=TRUE,"","37.")</f>
      </c>
      <c r="B42" s="10"/>
      <c r="C42" s="16"/>
      <c r="D42" s="8"/>
      <c r="E42" s="9"/>
      <c r="F42" s="9"/>
      <c r="G42" s="9"/>
      <c r="H42" s="9"/>
      <c r="I42" s="9"/>
      <c r="J42" s="9"/>
      <c r="K42" s="4">
        <f t="shared" si="0"/>
      </c>
    </row>
    <row r="43" spans="1:11" ht="14.25" customHeight="1">
      <c r="A43" s="7">
        <f>IF(ISNONTEXT(B43)=TRUE,"","38.")</f>
      </c>
      <c r="B43" s="10"/>
      <c r="C43" s="16"/>
      <c r="D43" s="8"/>
      <c r="E43" s="9"/>
      <c r="F43" s="9"/>
      <c r="G43" s="9"/>
      <c r="H43" s="9"/>
      <c r="I43" s="9"/>
      <c r="J43" s="9"/>
      <c r="K43" s="4">
        <f t="shared" si="0"/>
      </c>
    </row>
    <row r="44" spans="1:11" ht="14.25" customHeight="1">
      <c r="A44" s="7">
        <f>IF(ISNONTEXT(B44)=TRUE,"","39.")</f>
      </c>
      <c r="B44" s="10"/>
      <c r="C44" s="16"/>
      <c r="D44" s="8"/>
      <c r="E44" s="9"/>
      <c r="F44" s="9"/>
      <c r="G44" s="9"/>
      <c r="H44" s="9"/>
      <c r="I44" s="9"/>
      <c r="J44" s="9"/>
      <c r="K44" s="4">
        <f t="shared" si="0"/>
      </c>
    </row>
    <row r="45" spans="1:11" ht="14.25" customHeight="1">
      <c r="A45" s="7">
        <f>IF(ISNONTEXT(B45)=TRUE,"","40.")</f>
      </c>
      <c r="B45" s="10"/>
      <c r="C45" s="16"/>
      <c r="D45" s="8"/>
      <c r="E45" s="9"/>
      <c r="F45" s="9"/>
      <c r="G45" s="9"/>
      <c r="H45" s="9"/>
      <c r="I45" s="9"/>
      <c r="J45" s="9"/>
      <c r="K45" s="4">
        <f t="shared" si="0"/>
      </c>
    </row>
    <row r="46" spans="1:11" ht="14.25" customHeight="1">
      <c r="A46" s="7">
        <f>IF(ISNONTEXT(B46)=TRUE,"","41.")</f>
      </c>
      <c r="B46" s="10"/>
      <c r="C46" s="16"/>
      <c r="D46" s="8"/>
      <c r="E46" s="9"/>
      <c r="F46" s="9"/>
      <c r="G46" s="9"/>
      <c r="H46" s="9"/>
      <c r="I46" s="9"/>
      <c r="J46" s="9"/>
      <c r="K46" s="4">
        <f t="shared" si="0"/>
      </c>
    </row>
    <row r="47" spans="1:11" ht="14.25" customHeight="1">
      <c r="A47" s="7">
        <f>IF(ISNONTEXT(B47)=TRUE,"","42.")</f>
      </c>
      <c r="B47" s="10"/>
      <c r="C47" s="16"/>
      <c r="D47" s="8"/>
      <c r="E47" s="9"/>
      <c r="F47" s="9"/>
      <c r="G47" s="9"/>
      <c r="H47" s="9"/>
      <c r="I47" s="9"/>
      <c r="J47" s="9"/>
      <c r="K47" s="4">
        <f t="shared" si="0"/>
      </c>
    </row>
    <row r="48" spans="1:11" ht="14.25" customHeight="1">
      <c r="A48" s="7">
        <f>IF(ISNONTEXT(B48)=TRUE,"","43.")</f>
      </c>
      <c r="B48" s="10"/>
      <c r="C48" s="16"/>
      <c r="D48" s="8"/>
      <c r="E48" s="9"/>
      <c r="F48" s="9"/>
      <c r="G48" s="9"/>
      <c r="H48" s="9"/>
      <c r="I48" s="9"/>
      <c r="J48" s="9"/>
      <c r="K48" s="4">
        <f t="shared" si="0"/>
      </c>
    </row>
    <row r="49" spans="1:11" ht="14.25" customHeight="1">
      <c r="A49" s="7">
        <f>IF(ISNONTEXT(B49)=TRUE,"","44.")</f>
      </c>
      <c r="B49" s="10"/>
      <c r="C49" s="16"/>
      <c r="D49" s="8"/>
      <c r="E49" s="9"/>
      <c r="F49" s="9"/>
      <c r="G49" s="9"/>
      <c r="H49" s="9"/>
      <c r="I49" s="9"/>
      <c r="J49" s="9"/>
      <c r="K49" s="4">
        <f t="shared" si="0"/>
      </c>
    </row>
    <row r="50" spans="1:11" ht="14.25" customHeight="1">
      <c r="A50" s="7">
        <f>IF(ISNONTEXT(B50)=TRUE,"","45.")</f>
      </c>
      <c r="B50" s="10"/>
      <c r="C50" s="16"/>
      <c r="D50" s="8"/>
      <c r="E50" s="9"/>
      <c r="F50" s="9"/>
      <c r="G50" s="9"/>
      <c r="H50" s="9"/>
      <c r="I50" s="9"/>
      <c r="J50" s="9"/>
      <c r="K50" s="4">
        <f t="shared" si="0"/>
      </c>
    </row>
    <row r="51" spans="1:11" ht="14.25" customHeight="1">
      <c r="A51" s="7">
        <f>IF(ISNONTEXT(B51)=TRUE,"","46.")</f>
      </c>
      <c r="K51" s="4">
        <f t="shared" si="0"/>
      </c>
    </row>
    <row r="52" spans="1:11" ht="14.25" customHeight="1">
      <c r="A52" s="7">
        <f>IF(ISNONTEXT(B52)=TRUE,"","47.")</f>
      </c>
      <c r="K52" s="4">
        <f t="shared" si="0"/>
      </c>
    </row>
    <row r="53" spans="1:11" ht="14.25" customHeight="1">
      <c r="A53" s="7">
        <f>IF(ISNONTEXT(B53)=TRUE,"","48.")</f>
      </c>
      <c r="K53" s="4">
        <f t="shared" si="0"/>
      </c>
    </row>
    <row r="54" spans="1:11" ht="14.25" customHeight="1">
      <c r="A54" s="7">
        <f>IF(ISNONTEXT(B54)=TRUE,"","49.")</f>
      </c>
      <c r="K54" s="4">
        <f t="shared" si="0"/>
      </c>
    </row>
    <row r="55" spans="1:11" ht="14.25" customHeight="1">
      <c r="A55" s="7">
        <f>IF(ISNONTEXT(B55)=TRUE,"","50.")</f>
      </c>
      <c r="K55" s="4">
        <f t="shared" si="0"/>
      </c>
    </row>
    <row r="56" spans="1:11" ht="14.25" customHeight="1">
      <c r="A56" s="7">
        <f>IF(ISNONTEXT(B56)=TRUE,"","51.")</f>
      </c>
      <c r="K56" s="4">
        <f t="shared" si="0"/>
      </c>
    </row>
    <row r="57" spans="1:11" ht="14.25" customHeight="1">
      <c r="A57" s="7">
        <f>IF(ISNONTEXT(B57)=TRUE,"","52.")</f>
      </c>
      <c r="K57" s="4">
        <f t="shared" si="0"/>
      </c>
    </row>
    <row r="58" spans="1:11" ht="14.25" customHeight="1">
      <c r="A58" s="7">
        <f>IF(ISNONTEXT(B58)=TRUE,"","53.")</f>
      </c>
      <c r="K58" s="4">
        <f t="shared" si="0"/>
      </c>
    </row>
    <row r="59" spans="1:11" ht="14.25" customHeight="1">
      <c r="A59" s="7">
        <f>IF(ISNONTEXT(B59)=TRUE,"","54.")</f>
      </c>
      <c r="K59" s="4">
        <f t="shared" si="0"/>
      </c>
    </row>
    <row r="60" spans="1:11" ht="14.25" customHeight="1">
      <c r="A60" s="7">
        <f>IF(ISNONTEXT(B60)=TRUE,"","55.")</f>
      </c>
      <c r="K60" s="4">
        <f t="shared" si="0"/>
      </c>
    </row>
    <row r="61" spans="1:11" ht="14.25" customHeight="1">
      <c r="A61" s="7">
        <f>IF(ISNONTEXT(B61)=TRUE,"","56.")</f>
      </c>
      <c r="K61" s="4">
        <f t="shared" si="0"/>
      </c>
    </row>
    <row r="62" spans="1:11" ht="14.25" customHeight="1">
      <c r="A62" s="7">
        <f>IF(ISNONTEXT(B62)=TRUE,"","57.")</f>
      </c>
      <c r="K62" s="4">
        <f t="shared" si="0"/>
      </c>
    </row>
    <row r="63" spans="1:11" ht="14.25" customHeight="1">
      <c r="A63" s="7">
        <f>IF(ISNONTEXT(B63)=TRUE,"","58.")</f>
      </c>
      <c r="K63" s="4">
        <f t="shared" si="0"/>
      </c>
    </row>
    <row r="64" spans="1:11" ht="14.25" customHeight="1">
      <c r="A64" s="7">
        <f>IF(ISNONTEXT(B64)=TRUE,"","59.")</f>
      </c>
      <c r="K64" s="4">
        <f t="shared" si="0"/>
      </c>
    </row>
    <row r="65" spans="1:11" ht="14.25" customHeight="1">
      <c r="A65" s="7">
        <f>IF(ISNONTEXT(B65)=TRUE,"","60.")</f>
      </c>
      <c r="K65" s="4">
        <f t="shared" si="0"/>
      </c>
    </row>
    <row r="66" spans="1:11" ht="14.25" customHeight="1">
      <c r="A66" s="7">
        <f>IF(ISNONTEXT(B66)=TRUE,"","61.")</f>
      </c>
      <c r="K66" s="4">
        <f t="shared" si="0"/>
      </c>
    </row>
    <row r="67" spans="1:11" ht="14.25" customHeight="1">
      <c r="A67" s="7">
        <f>IF(ISNONTEXT(B67)=TRUE,"","62.")</f>
      </c>
      <c r="K67" s="4">
        <f t="shared" si="0"/>
      </c>
    </row>
    <row r="68" spans="1:11" ht="14.25" customHeight="1">
      <c r="A68" s="7">
        <f>IF(ISNONTEXT(B68)=TRUE,"","63.")</f>
      </c>
      <c r="K68" s="4">
        <f t="shared" si="0"/>
      </c>
    </row>
    <row r="69" spans="1:11" ht="14.25" customHeight="1">
      <c r="A69" s="7">
        <f>IF(ISNONTEXT(B69)=TRUE,"","64.")</f>
      </c>
      <c r="K69" s="4">
        <f t="shared" si="0"/>
      </c>
    </row>
    <row r="70" spans="1:11" ht="14.25" customHeight="1">
      <c r="A70" s="7">
        <f>IF(ISNONTEXT(B70)=TRUE,"","65.")</f>
      </c>
      <c r="K70" s="4">
        <f t="shared" si="0"/>
      </c>
    </row>
    <row r="71" spans="1:11" ht="14.25" customHeight="1">
      <c r="A71" s="7">
        <f>IF(ISNONTEXT(B71)=TRUE,"","66.")</f>
      </c>
      <c r="K71" s="4">
        <f aca="true" t="shared" si="1" ref="K71:K105">IF(SUM(E71:J71)=0,"",SUM(E71:J71))</f>
      </c>
    </row>
    <row r="72" spans="1:11" ht="14.25" customHeight="1">
      <c r="A72" s="7">
        <f>IF(ISNONTEXT(B72)=TRUE,"","67.")</f>
      </c>
      <c r="K72" s="4">
        <f t="shared" si="1"/>
      </c>
    </row>
    <row r="73" spans="1:11" ht="14.25" customHeight="1">
      <c r="A73" s="7">
        <f>IF(ISNONTEXT(B73)=TRUE,"","68.")</f>
      </c>
      <c r="K73" s="4">
        <f t="shared" si="1"/>
      </c>
    </row>
    <row r="74" spans="1:11" ht="14.25" customHeight="1">
      <c r="A74" s="7">
        <f>IF(ISNONTEXT(B74)=TRUE,"","69.")</f>
      </c>
      <c r="K74" s="4">
        <f t="shared" si="1"/>
      </c>
    </row>
    <row r="75" spans="1:11" ht="14.25" customHeight="1">
      <c r="A75" s="7">
        <f>IF(ISNONTEXT(B75)=TRUE,"","70.")</f>
      </c>
      <c r="K75" s="4">
        <f t="shared" si="1"/>
      </c>
    </row>
    <row r="76" spans="1:11" ht="14.25" customHeight="1">
      <c r="A76" s="7">
        <f>IF(ISNONTEXT(B76)=TRUE,"","71.")</f>
      </c>
      <c r="K76" s="4">
        <f t="shared" si="1"/>
      </c>
    </row>
    <row r="77" spans="1:11" ht="14.25" customHeight="1">
      <c r="A77" s="7">
        <f>IF(ISNONTEXT(B77)=TRUE,"","72.")</f>
      </c>
      <c r="K77" s="4">
        <f t="shared" si="1"/>
      </c>
    </row>
    <row r="78" spans="1:11" ht="14.25" customHeight="1">
      <c r="A78" s="7">
        <f>IF(ISNONTEXT(B78)=TRUE,"","73.")</f>
      </c>
      <c r="K78" s="4">
        <f t="shared" si="1"/>
      </c>
    </row>
    <row r="79" spans="1:11" ht="14.25" customHeight="1">
      <c r="A79" s="7">
        <f>IF(ISNONTEXT(B79)=TRUE,"","74.")</f>
      </c>
      <c r="K79" s="4">
        <f t="shared" si="1"/>
      </c>
    </row>
    <row r="80" spans="1:11" ht="14.25" customHeight="1">
      <c r="A80" s="7">
        <f>IF(ISNONTEXT(B80)=TRUE,"","75.")</f>
      </c>
      <c r="K80" s="4">
        <f t="shared" si="1"/>
      </c>
    </row>
    <row r="81" spans="1:11" ht="14.25" customHeight="1">
      <c r="A81" s="7">
        <f>IF(ISNONTEXT(B81)=TRUE,"","76.")</f>
      </c>
      <c r="K81" s="4">
        <f t="shared" si="1"/>
      </c>
    </row>
    <row r="82" spans="1:11" ht="14.25" customHeight="1">
      <c r="A82" s="7">
        <f>IF(ISNONTEXT(B82)=TRUE,"","77.")</f>
      </c>
      <c r="K82" s="4">
        <f t="shared" si="1"/>
      </c>
    </row>
    <row r="83" spans="1:11" ht="14.25" customHeight="1">
      <c r="A83" s="7">
        <f>IF(ISNONTEXT(B83)=TRUE,"","78.")</f>
      </c>
      <c r="K83" s="4">
        <f t="shared" si="1"/>
      </c>
    </row>
    <row r="84" spans="1:11" ht="14.25" customHeight="1">
      <c r="A84" s="7">
        <f>IF(ISNONTEXT(B84)=TRUE,"","79.")</f>
      </c>
      <c r="K84" s="4">
        <f t="shared" si="1"/>
      </c>
    </row>
    <row r="85" spans="1:11" ht="14.25" customHeight="1">
      <c r="A85" s="7">
        <f>IF(ISNONTEXT(B85)=TRUE,"","80.")</f>
      </c>
      <c r="K85" s="4">
        <f t="shared" si="1"/>
      </c>
    </row>
    <row r="86" spans="1:11" ht="14.25" customHeight="1">
      <c r="A86" s="7">
        <f>IF(ISNONTEXT(B86)=TRUE,"","81.")</f>
      </c>
      <c r="K86" s="4">
        <f t="shared" si="1"/>
      </c>
    </row>
    <row r="87" spans="1:11" ht="14.25" customHeight="1">
      <c r="A87" s="7">
        <f>IF(ISNONTEXT(B87)=TRUE,"","82.")</f>
      </c>
      <c r="K87" s="4">
        <f t="shared" si="1"/>
      </c>
    </row>
    <row r="88" spans="1:11" ht="14.25" customHeight="1">
      <c r="A88" s="7">
        <f>IF(ISNONTEXT(B88)=TRUE,"","83.")</f>
      </c>
      <c r="K88" s="4">
        <f t="shared" si="1"/>
      </c>
    </row>
    <row r="89" spans="1:11" ht="14.25" customHeight="1">
      <c r="A89" s="7">
        <f>IF(ISNONTEXT(B89)=TRUE,"","84.")</f>
      </c>
      <c r="K89" s="4">
        <f t="shared" si="1"/>
      </c>
    </row>
    <row r="90" spans="1:11" ht="14.25" customHeight="1">
      <c r="A90" s="7">
        <f>IF(ISNONTEXT(B90)=TRUE,"","85.")</f>
      </c>
      <c r="K90" s="4">
        <f t="shared" si="1"/>
      </c>
    </row>
    <row r="91" spans="1:11" ht="14.25" customHeight="1">
      <c r="A91" s="7">
        <f>IF(ISNONTEXT(B91)=TRUE,"","86.")</f>
      </c>
      <c r="K91" s="4">
        <f t="shared" si="1"/>
      </c>
    </row>
    <row r="92" spans="1:11" ht="14.25" customHeight="1">
      <c r="A92" s="7">
        <f>IF(ISNONTEXT(B92)=TRUE,"","87.")</f>
      </c>
      <c r="K92" s="4">
        <f t="shared" si="1"/>
      </c>
    </row>
    <row r="93" spans="1:11" ht="14.25" customHeight="1">
      <c r="A93" s="7">
        <f>IF(ISNONTEXT(B93)=TRUE,"","88.")</f>
      </c>
      <c r="K93" s="4">
        <f t="shared" si="1"/>
      </c>
    </row>
    <row r="94" spans="1:11" ht="14.25" customHeight="1">
      <c r="A94" s="7">
        <f>IF(ISNONTEXT(B94)=TRUE,"","89.")</f>
      </c>
      <c r="K94" s="4">
        <f t="shared" si="1"/>
      </c>
    </row>
    <row r="95" spans="1:11" ht="14.25" customHeight="1">
      <c r="A95" s="7">
        <f>IF(ISNONTEXT(B95)=TRUE,"","90.")</f>
      </c>
      <c r="K95" s="4">
        <f t="shared" si="1"/>
      </c>
    </row>
    <row r="96" spans="1:11" ht="14.25" customHeight="1">
      <c r="A96" s="7">
        <f>IF(ISNONTEXT(B96)=TRUE,"","91.")</f>
      </c>
      <c r="K96" s="4">
        <f t="shared" si="1"/>
      </c>
    </row>
    <row r="97" spans="1:11" ht="14.25" customHeight="1">
      <c r="A97" s="7">
        <f>IF(ISNONTEXT(B97)=TRUE,"","92.")</f>
      </c>
      <c r="K97" s="4">
        <f t="shared" si="1"/>
      </c>
    </row>
    <row r="98" spans="1:11" ht="14.25" customHeight="1">
      <c r="A98" s="7">
        <f>IF(ISNONTEXT(B98)=TRUE,"","93.")</f>
      </c>
      <c r="K98" s="4">
        <f t="shared" si="1"/>
      </c>
    </row>
    <row r="99" spans="1:11" ht="14.25" customHeight="1">
      <c r="A99" s="7">
        <f>IF(ISNONTEXT(B99)=TRUE,"","94.")</f>
      </c>
      <c r="K99" s="4">
        <f t="shared" si="1"/>
      </c>
    </row>
    <row r="100" spans="1:11" ht="14.25" customHeight="1">
      <c r="A100" s="7">
        <f>IF(ISNONTEXT(B100)=TRUE,"","95.")</f>
      </c>
      <c r="K100" s="4">
        <f t="shared" si="1"/>
      </c>
    </row>
    <row r="101" spans="1:11" ht="14.25" customHeight="1">
      <c r="A101" s="7">
        <f>IF(ISNONTEXT(B101)=TRUE,"","96.")</f>
      </c>
      <c r="K101" s="4">
        <f t="shared" si="1"/>
      </c>
    </row>
    <row r="102" spans="1:11" ht="14.25" customHeight="1">
      <c r="A102" s="7">
        <f>IF(ISNONTEXT(B102)=TRUE,"","97.")</f>
      </c>
      <c r="K102" s="4">
        <f t="shared" si="1"/>
      </c>
    </row>
    <row r="103" spans="1:11" ht="14.25" customHeight="1">
      <c r="A103" s="7">
        <f>IF(ISNONTEXT(B103)=TRUE,"","98.")</f>
      </c>
      <c r="K103" s="4">
        <f t="shared" si="1"/>
      </c>
    </row>
    <row r="104" spans="1:11" ht="14.25" customHeight="1">
      <c r="A104" s="7">
        <f>IF(ISNONTEXT(B104)=TRUE,"","99.")</f>
      </c>
      <c r="K104" s="4">
        <f t="shared" si="1"/>
      </c>
    </row>
    <row r="105" spans="1:11" ht="14.25" customHeight="1">
      <c r="A105" s="7">
        <f>IF(ISNONTEXT(B105)=TRUE,"","100.")</f>
      </c>
      <c r="K105" s="4">
        <f t="shared" si="1"/>
      </c>
    </row>
  </sheetData>
  <mergeCells count="2">
    <mergeCell ref="A1:K1"/>
    <mergeCell ref="A2:K2"/>
  </mergeCells>
  <printOptions horizontalCentered="1"/>
  <pageMargins left="0.1968503937007874" right="0.1968503937007874" top="0.5905511811023623" bottom="0.984251968503937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M105"/>
  <sheetViews>
    <sheetView workbookViewId="0" topLeftCell="A1">
      <pane ySplit="4" topLeftCell="BM5" activePane="bottomLeft" state="frozen"/>
      <selection pane="topLeft" activeCell="E4" sqref="E4"/>
      <selection pane="bottomLeft" activeCell="D12" sqref="D12"/>
    </sheetView>
  </sheetViews>
  <sheetFormatPr defaultColWidth="9.140625" defaultRowHeight="12.75"/>
  <cols>
    <col min="1" max="1" width="4.57421875" style="0" bestFit="1" customWidth="1"/>
    <col min="2" max="2" width="19.8515625" style="0" bestFit="1" customWidth="1"/>
    <col min="3" max="3" width="7.7109375" style="14" customWidth="1"/>
    <col min="4" max="4" width="18.57421875" style="0" bestFit="1" customWidth="1"/>
    <col min="5" max="7" width="6.140625" style="4" customWidth="1"/>
    <col min="8" max="8" width="6.140625" style="4" hidden="1" customWidth="1"/>
    <col min="9" max="10" width="6.140625" style="4" customWidth="1"/>
    <col min="11" max="11" width="7.8515625" style="0" bestFit="1" customWidth="1"/>
  </cols>
  <sheetData>
    <row r="1" spans="1:11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3.5" thickBot="1"/>
    <row r="4" spans="2:11" ht="13.5" thickBot="1">
      <c r="B4" s="1" t="s">
        <v>10</v>
      </c>
      <c r="C4" s="2" t="s">
        <v>9</v>
      </c>
      <c r="D4" s="2" t="s">
        <v>15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3" t="s">
        <v>6</v>
      </c>
    </row>
    <row r="5" spans="2:4" ht="12.75">
      <c r="B5" s="10"/>
      <c r="C5" s="16"/>
      <c r="D5" s="8"/>
    </row>
    <row r="6" spans="1:11" ht="14.25" customHeight="1">
      <c r="A6" s="7" t="str">
        <f>IF(ISNONTEXT(B6)=TRUE,""," 1.")</f>
        <v> 1.</v>
      </c>
      <c r="B6" s="10" t="s">
        <v>68</v>
      </c>
      <c r="C6" s="16">
        <v>1991</v>
      </c>
      <c r="D6" s="18" t="s">
        <v>65</v>
      </c>
      <c r="E6" s="9">
        <v>10.6</v>
      </c>
      <c r="F6" s="9">
        <v>9.9</v>
      </c>
      <c r="G6" s="9">
        <v>11.3</v>
      </c>
      <c r="H6" s="9"/>
      <c r="I6" s="9">
        <v>11.9</v>
      </c>
      <c r="J6" s="9">
        <v>10.95</v>
      </c>
      <c r="K6" s="4">
        <f>IF(SUM(E6:J6)=0,"",SUM(E6:J6))</f>
        <v>54.650000000000006</v>
      </c>
    </row>
    <row r="7" spans="1:11" ht="14.25" customHeight="1">
      <c r="A7" s="7" t="str">
        <f>IF(ISNONTEXT(B7)=TRUE,""," 2.")</f>
        <v> 2.</v>
      </c>
      <c r="B7" s="10" t="s">
        <v>63</v>
      </c>
      <c r="C7" s="16">
        <v>1992</v>
      </c>
      <c r="D7" s="18" t="s">
        <v>27</v>
      </c>
      <c r="E7" s="9">
        <v>9</v>
      </c>
      <c r="F7" s="9">
        <v>9.15</v>
      </c>
      <c r="G7" s="9">
        <v>11.7</v>
      </c>
      <c r="H7" s="9"/>
      <c r="I7" s="9">
        <v>12.25</v>
      </c>
      <c r="J7" s="9">
        <v>7.7</v>
      </c>
      <c r="K7" s="4">
        <f>IF(SUM(E7:J7)=0,"",SUM(E7:J7))</f>
        <v>49.8</v>
      </c>
    </row>
    <row r="8" spans="1:11" ht="14.25" customHeight="1">
      <c r="A8" s="7" t="str">
        <f>IF(ISNONTEXT(B8)=TRUE,""," 3.")</f>
        <v> 3.</v>
      </c>
      <c r="B8" s="10" t="s">
        <v>38</v>
      </c>
      <c r="C8" s="15">
        <v>1989</v>
      </c>
      <c r="D8" s="18" t="s">
        <v>31</v>
      </c>
      <c r="E8" s="9">
        <v>9.3</v>
      </c>
      <c r="F8" s="9">
        <v>6.95</v>
      </c>
      <c r="G8" s="9">
        <v>11.2</v>
      </c>
      <c r="H8" s="9"/>
      <c r="I8" s="9">
        <v>11.8</v>
      </c>
      <c r="J8" s="9">
        <v>7.4</v>
      </c>
      <c r="K8" s="4">
        <f>IF(SUM(E8:J8)=0,"",SUM(E8:J8))</f>
        <v>46.65</v>
      </c>
    </row>
    <row r="9" spans="1:11" ht="14.25" customHeight="1">
      <c r="A9" s="7" t="str">
        <f>IF(ISNONTEXT(B9)=TRUE,""," 4.")</f>
        <v> 4.</v>
      </c>
      <c r="B9" s="8" t="s">
        <v>39</v>
      </c>
      <c r="C9" s="16">
        <v>1992</v>
      </c>
      <c r="D9" s="18" t="s">
        <v>31</v>
      </c>
      <c r="E9" s="9">
        <v>8.1</v>
      </c>
      <c r="F9" s="9">
        <v>6.75</v>
      </c>
      <c r="G9" s="9">
        <v>10.6</v>
      </c>
      <c r="H9" s="9"/>
      <c r="I9" s="9">
        <v>9.3</v>
      </c>
      <c r="J9" s="9">
        <v>8.4</v>
      </c>
      <c r="K9" s="4">
        <f>IF(SUM(E9:J9)=0,"",SUM(E9:J9))</f>
        <v>43.15</v>
      </c>
    </row>
    <row r="10" spans="1:11" ht="14.25" customHeight="1">
      <c r="A10" s="7">
        <f>IF(ISNONTEXT(B10)=TRUE,""," 5.")</f>
      </c>
      <c r="B10" s="10"/>
      <c r="C10" s="16"/>
      <c r="D10" s="18"/>
      <c r="E10" s="9"/>
      <c r="F10" s="9"/>
      <c r="G10" s="9"/>
      <c r="H10" s="9"/>
      <c r="I10" s="9"/>
      <c r="J10" s="9"/>
      <c r="K10" s="4">
        <f aca="true" t="shared" si="0" ref="K6:K37">IF(SUM(E10:J10)=0,"",SUM(E10:J10))</f>
      </c>
    </row>
    <row r="11" spans="1:11" ht="14.25" customHeight="1">
      <c r="A11" s="7">
        <f>IF(ISNONTEXT(B11)=TRUE,""," 6.")</f>
      </c>
      <c r="B11" s="10"/>
      <c r="C11" s="16"/>
      <c r="D11" s="18"/>
      <c r="E11" s="9"/>
      <c r="F11" s="9"/>
      <c r="G11" s="9"/>
      <c r="H11" s="9"/>
      <c r="I11" s="9"/>
      <c r="J11" s="9"/>
      <c r="K11" s="4">
        <f t="shared" si="0"/>
      </c>
    </row>
    <row r="12" spans="1:11" ht="14.25" customHeight="1">
      <c r="A12" s="7">
        <f>IF(ISNONTEXT(B12)=TRUE,""," 7.")</f>
      </c>
      <c r="B12" s="10"/>
      <c r="C12" s="16"/>
      <c r="D12" s="18"/>
      <c r="E12" s="9"/>
      <c r="F12" s="9"/>
      <c r="G12" s="9"/>
      <c r="H12" s="9"/>
      <c r="I12" s="9"/>
      <c r="J12" s="9"/>
      <c r="K12" s="4">
        <f t="shared" si="0"/>
      </c>
    </row>
    <row r="13" spans="1:11" ht="14.25" customHeight="1">
      <c r="A13" s="7">
        <f>IF(ISNONTEXT(B13)=TRUE,""," 8.")</f>
      </c>
      <c r="B13" s="10"/>
      <c r="C13" s="16"/>
      <c r="D13" s="18"/>
      <c r="E13" s="9"/>
      <c r="F13" s="9"/>
      <c r="G13" s="9"/>
      <c r="H13" s="9"/>
      <c r="I13" s="9"/>
      <c r="J13" s="9"/>
      <c r="K13" s="4">
        <f t="shared" si="0"/>
      </c>
    </row>
    <row r="14" spans="1:11" ht="14.25" customHeight="1">
      <c r="A14" s="7">
        <f>IF(ISNONTEXT(B14)=TRUE,""," 9.")</f>
      </c>
      <c r="B14" s="10"/>
      <c r="C14" s="16"/>
      <c r="D14" s="18"/>
      <c r="E14" s="9"/>
      <c r="F14" s="9"/>
      <c r="G14" s="9"/>
      <c r="H14" s="9"/>
      <c r="I14" s="9"/>
      <c r="J14" s="9"/>
      <c r="K14" s="4">
        <f t="shared" si="0"/>
      </c>
    </row>
    <row r="15" spans="1:13" ht="14.25" customHeight="1">
      <c r="A15" s="7">
        <f>IF(ISNONTEXT(B15)=TRUE,"","10.")</f>
      </c>
      <c r="B15" s="10"/>
      <c r="C15" s="16"/>
      <c r="D15" s="8"/>
      <c r="E15" s="9"/>
      <c r="F15" s="9"/>
      <c r="G15" s="9"/>
      <c r="H15" s="9"/>
      <c r="I15" s="9"/>
      <c r="J15" s="9"/>
      <c r="K15" s="4">
        <f t="shared" si="0"/>
      </c>
      <c r="M15" s="6"/>
    </row>
    <row r="16" spans="1:11" ht="14.25" customHeight="1">
      <c r="A16" s="7">
        <f>IF(ISNONTEXT(B16)=TRUE,"","11.")</f>
      </c>
      <c r="B16" s="10"/>
      <c r="C16" s="16"/>
      <c r="D16" s="8"/>
      <c r="E16" s="9"/>
      <c r="F16" s="9"/>
      <c r="G16" s="9"/>
      <c r="H16" s="9"/>
      <c r="I16" s="9"/>
      <c r="J16" s="9"/>
      <c r="K16" s="4">
        <f t="shared" si="0"/>
      </c>
    </row>
    <row r="17" spans="1:11" ht="14.25" customHeight="1">
      <c r="A17" s="7">
        <f>IF(ISNONTEXT(B17)=TRUE,"","12.")</f>
      </c>
      <c r="B17" s="10"/>
      <c r="C17" s="16"/>
      <c r="D17" s="8"/>
      <c r="E17" s="9"/>
      <c r="F17" s="9"/>
      <c r="G17" s="9"/>
      <c r="H17" s="9"/>
      <c r="I17" s="9"/>
      <c r="J17" s="9"/>
      <c r="K17" s="4">
        <f t="shared" si="0"/>
      </c>
    </row>
    <row r="18" spans="1:11" ht="14.25" customHeight="1">
      <c r="A18" s="7">
        <f>IF(ISNONTEXT(B18)=TRUE,"","13.")</f>
      </c>
      <c r="B18" s="10"/>
      <c r="C18" s="16"/>
      <c r="D18" s="8"/>
      <c r="E18" s="9"/>
      <c r="F18" s="9"/>
      <c r="G18" s="9"/>
      <c r="H18" s="9"/>
      <c r="I18" s="9"/>
      <c r="J18" s="9"/>
      <c r="K18" s="4">
        <f t="shared" si="0"/>
      </c>
    </row>
    <row r="19" spans="1:11" ht="14.25" customHeight="1">
      <c r="A19" s="7">
        <f>IF(ISNONTEXT(B19)=TRUE,"","14.")</f>
      </c>
      <c r="B19" s="10"/>
      <c r="C19" s="15"/>
      <c r="D19" s="8"/>
      <c r="E19" s="9"/>
      <c r="F19" s="9"/>
      <c r="G19" s="9"/>
      <c r="H19" s="9"/>
      <c r="I19" s="9"/>
      <c r="J19" s="9"/>
      <c r="K19" s="4">
        <f t="shared" si="0"/>
      </c>
    </row>
    <row r="20" spans="1:11" ht="14.25" customHeight="1">
      <c r="A20" s="7">
        <f>IF(ISNONTEXT(B20)=TRUE,"","15.")</f>
      </c>
      <c r="B20" s="8"/>
      <c r="C20" s="16"/>
      <c r="D20" s="8"/>
      <c r="E20" s="9"/>
      <c r="F20" s="9"/>
      <c r="G20" s="9"/>
      <c r="H20" s="9"/>
      <c r="I20" s="9"/>
      <c r="J20" s="9"/>
      <c r="K20" s="4">
        <f t="shared" si="0"/>
      </c>
    </row>
    <row r="21" spans="1:11" ht="14.25" customHeight="1">
      <c r="A21" s="7">
        <f>IF(ISNONTEXT(B21)=TRUE,"","16.")</f>
      </c>
      <c r="B21" s="10"/>
      <c r="C21" s="16"/>
      <c r="D21" s="8"/>
      <c r="E21" s="9"/>
      <c r="F21" s="9"/>
      <c r="G21" s="9"/>
      <c r="H21" s="9"/>
      <c r="I21" s="9"/>
      <c r="J21" s="9"/>
      <c r="K21" s="4">
        <f t="shared" si="0"/>
      </c>
    </row>
    <row r="22" spans="1:11" ht="14.25" customHeight="1">
      <c r="A22" s="7">
        <f>IF(ISNONTEXT(B22)=TRUE,"","17.")</f>
      </c>
      <c r="B22" s="10"/>
      <c r="C22" s="15"/>
      <c r="D22" s="18"/>
      <c r="E22" s="9"/>
      <c r="F22" s="9"/>
      <c r="G22" s="9"/>
      <c r="H22" s="9"/>
      <c r="I22" s="9"/>
      <c r="J22" s="9"/>
      <c r="K22" s="4">
        <f t="shared" si="0"/>
      </c>
    </row>
    <row r="23" spans="1:11" ht="14.25" customHeight="1">
      <c r="A23" s="7">
        <f>IF(ISNONTEXT(B23)=TRUE,"","18.")</f>
      </c>
      <c r="B23" s="10"/>
      <c r="C23" s="15"/>
      <c r="D23" s="18"/>
      <c r="E23" s="9"/>
      <c r="F23" s="9"/>
      <c r="G23" s="9"/>
      <c r="H23" s="9"/>
      <c r="I23" s="9"/>
      <c r="J23" s="9"/>
      <c r="K23" s="4">
        <f t="shared" si="0"/>
      </c>
    </row>
    <row r="24" spans="1:11" ht="14.25" customHeight="1">
      <c r="A24" s="7">
        <f>IF(ISNONTEXT(B24)=TRUE,"","19.")</f>
      </c>
      <c r="B24" s="10"/>
      <c r="C24" s="16"/>
      <c r="D24" s="8"/>
      <c r="E24" s="9"/>
      <c r="F24" s="9"/>
      <c r="G24" s="9"/>
      <c r="H24" s="9"/>
      <c r="I24" s="9"/>
      <c r="J24" s="9"/>
      <c r="K24" s="4">
        <f t="shared" si="0"/>
      </c>
    </row>
    <row r="25" spans="1:11" ht="14.25" customHeight="1">
      <c r="A25" s="7">
        <f>IF(ISNONTEXT(B25)=TRUE,"","20.")</f>
      </c>
      <c r="B25" s="10"/>
      <c r="C25" s="16"/>
      <c r="D25" s="8"/>
      <c r="E25" s="9"/>
      <c r="F25" s="9"/>
      <c r="G25" s="9"/>
      <c r="H25" s="9"/>
      <c r="I25" s="9"/>
      <c r="J25" s="9"/>
      <c r="K25" s="4">
        <f t="shared" si="0"/>
      </c>
    </row>
    <row r="26" spans="1:11" ht="14.25" customHeight="1">
      <c r="A26" s="7">
        <f>IF(ISNONTEXT(B26)=TRUE,"","21.")</f>
      </c>
      <c r="B26" s="10"/>
      <c r="C26" s="16"/>
      <c r="D26" s="8"/>
      <c r="E26" s="9"/>
      <c r="F26" s="9"/>
      <c r="G26" s="9"/>
      <c r="H26" s="9"/>
      <c r="I26" s="9"/>
      <c r="J26" s="9"/>
      <c r="K26" s="4">
        <f t="shared" si="0"/>
      </c>
    </row>
    <row r="27" spans="1:11" ht="14.25" customHeight="1">
      <c r="A27" s="7">
        <f>IF(ISNONTEXT(B27)=TRUE,"","22.")</f>
      </c>
      <c r="B27" s="10"/>
      <c r="C27" s="16"/>
      <c r="D27" s="8"/>
      <c r="E27" s="9"/>
      <c r="F27" s="9"/>
      <c r="G27" s="9"/>
      <c r="H27" s="9"/>
      <c r="I27" s="9"/>
      <c r="J27" s="9"/>
      <c r="K27" s="4">
        <f t="shared" si="0"/>
      </c>
    </row>
    <row r="28" spans="1:11" ht="14.25" customHeight="1">
      <c r="A28" s="7">
        <f>IF(ISNONTEXT(B28)=TRUE,"","23.")</f>
      </c>
      <c r="B28" s="10"/>
      <c r="C28" s="16"/>
      <c r="D28" s="8"/>
      <c r="E28" s="9"/>
      <c r="F28" s="9"/>
      <c r="G28" s="9"/>
      <c r="H28" s="9"/>
      <c r="I28" s="9"/>
      <c r="J28" s="9"/>
      <c r="K28" s="4">
        <f t="shared" si="0"/>
      </c>
    </row>
    <row r="29" spans="1:11" ht="14.25" customHeight="1">
      <c r="A29" s="7">
        <f>IF(ISNONTEXT(B29)=TRUE,"","24.")</f>
      </c>
      <c r="B29" s="10"/>
      <c r="C29" s="16"/>
      <c r="D29" s="8"/>
      <c r="E29" s="9"/>
      <c r="F29" s="9"/>
      <c r="G29" s="9"/>
      <c r="H29" s="9"/>
      <c r="I29" s="9"/>
      <c r="J29" s="9"/>
      <c r="K29" s="4">
        <f t="shared" si="0"/>
      </c>
    </row>
    <row r="30" spans="1:11" ht="14.25" customHeight="1">
      <c r="A30" s="7">
        <f>IF(ISNONTEXT(B30)=TRUE,"","25.")</f>
      </c>
      <c r="B30" s="10"/>
      <c r="C30" s="16"/>
      <c r="D30" s="8"/>
      <c r="E30" s="9"/>
      <c r="F30" s="9"/>
      <c r="G30" s="9"/>
      <c r="H30" s="9"/>
      <c r="I30" s="9"/>
      <c r="J30" s="9"/>
      <c r="K30" s="4">
        <f t="shared" si="0"/>
      </c>
    </row>
    <row r="31" spans="1:11" ht="14.25" customHeight="1">
      <c r="A31" s="7">
        <f>IF(ISNONTEXT(B31)=TRUE,"","26.")</f>
      </c>
      <c r="B31" s="10"/>
      <c r="C31" s="16"/>
      <c r="D31" s="8"/>
      <c r="E31" s="9"/>
      <c r="F31" s="9"/>
      <c r="G31" s="9"/>
      <c r="H31" s="9"/>
      <c r="I31" s="9"/>
      <c r="J31" s="9"/>
      <c r="K31" s="4">
        <f t="shared" si="0"/>
      </c>
    </row>
    <row r="32" spans="1:11" ht="14.25" customHeight="1">
      <c r="A32" s="7">
        <f>IF(ISNONTEXT(B32)=TRUE,"","27.")</f>
      </c>
      <c r="B32" s="10"/>
      <c r="C32" s="16"/>
      <c r="D32" s="8"/>
      <c r="E32" s="9"/>
      <c r="F32" s="9"/>
      <c r="G32" s="9"/>
      <c r="H32" s="9"/>
      <c r="I32" s="9"/>
      <c r="J32" s="9"/>
      <c r="K32" s="4">
        <f t="shared" si="0"/>
      </c>
    </row>
    <row r="33" spans="1:11" ht="14.25" customHeight="1">
      <c r="A33" s="7">
        <f>IF(ISNONTEXT(B33)=TRUE,"","28.")</f>
      </c>
      <c r="B33" s="10"/>
      <c r="C33" s="16"/>
      <c r="D33" s="8"/>
      <c r="E33" s="9"/>
      <c r="F33" s="9"/>
      <c r="G33" s="9"/>
      <c r="H33" s="9"/>
      <c r="I33" s="9"/>
      <c r="J33" s="9"/>
      <c r="K33" s="4">
        <f t="shared" si="0"/>
      </c>
    </row>
    <row r="34" spans="1:11" ht="14.25" customHeight="1">
      <c r="A34" s="7">
        <f>IF(ISNONTEXT(B34)=TRUE,"","29.")</f>
      </c>
      <c r="B34" s="10"/>
      <c r="C34" s="16"/>
      <c r="D34" s="8"/>
      <c r="E34" s="9"/>
      <c r="F34" s="9"/>
      <c r="G34" s="9"/>
      <c r="H34" s="9"/>
      <c r="I34" s="9"/>
      <c r="J34" s="9"/>
      <c r="K34" s="4">
        <f t="shared" si="0"/>
      </c>
    </row>
    <row r="35" spans="1:11" ht="14.25" customHeight="1">
      <c r="A35" s="7">
        <f>IF(ISNONTEXT(B35)=TRUE,"","30.")</f>
      </c>
      <c r="B35" s="10"/>
      <c r="C35" s="16"/>
      <c r="D35" s="8"/>
      <c r="E35" s="9"/>
      <c r="F35" s="9"/>
      <c r="G35" s="9"/>
      <c r="H35" s="9"/>
      <c r="I35" s="9"/>
      <c r="J35" s="9"/>
      <c r="K35" s="4">
        <f t="shared" si="0"/>
      </c>
    </row>
    <row r="36" spans="1:11" ht="14.25" customHeight="1">
      <c r="A36" s="7">
        <f>IF(ISNONTEXT(B36)=TRUE,"","31.")</f>
      </c>
      <c r="B36" s="10"/>
      <c r="C36" s="16"/>
      <c r="D36" s="8"/>
      <c r="E36" s="9"/>
      <c r="F36" s="9"/>
      <c r="G36" s="9"/>
      <c r="H36" s="9"/>
      <c r="I36" s="9"/>
      <c r="J36" s="9"/>
      <c r="K36" s="4">
        <f t="shared" si="0"/>
      </c>
    </row>
    <row r="37" spans="1:11" ht="14.25" customHeight="1">
      <c r="A37" s="7">
        <f>IF(ISNONTEXT(B37)=TRUE,"","32.")</f>
      </c>
      <c r="B37" s="10"/>
      <c r="C37" s="16"/>
      <c r="D37" s="8"/>
      <c r="E37" s="9"/>
      <c r="F37" s="9"/>
      <c r="G37" s="9"/>
      <c r="H37" s="9"/>
      <c r="I37" s="9"/>
      <c r="J37" s="9"/>
      <c r="K37" s="4">
        <f t="shared" si="0"/>
      </c>
    </row>
    <row r="38" spans="1:11" ht="14.25" customHeight="1">
      <c r="A38" s="7">
        <f>IF(ISNONTEXT(B38)=TRUE,"","33.")</f>
      </c>
      <c r="B38" s="10"/>
      <c r="C38" s="16"/>
      <c r="D38" s="8"/>
      <c r="E38" s="9"/>
      <c r="F38" s="9"/>
      <c r="G38" s="9"/>
      <c r="H38" s="9"/>
      <c r="I38" s="9"/>
      <c r="J38" s="9"/>
      <c r="K38" s="4">
        <f aca="true" t="shared" si="1" ref="K38:K69">IF(SUM(E38:J38)=0,"",SUM(E38:J38))</f>
      </c>
    </row>
    <row r="39" spans="1:11" ht="14.25" customHeight="1">
      <c r="A39" s="7">
        <f>IF(ISNONTEXT(B39)=TRUE,"","34.")</f>
      </c>
      <c r="B39" s="10"/>
      <c r="C39" s="16"/>
      <c r="D39" s="8"/>
      <c r="E39" s="9"/>
      <c r="F39" s="9"/>
      <c r="G39" s="9"/>
      <c r="H39" s="9"/>
      <c r="I39" s="9"/>
      <c r="J39" s="9"/>
      <c r="K39" s="4">
        <f t="shared" si="1"/>
      </c>
    </row>
    <row r="40" spans="1:11" ht="14.25" customHeight="1">
      <c r="A40" s="7">
        <f>IF(ISNONTEXT(B40)=TRUE,"","35.")</f>
      </c>
      <c r="B40" s="10"/>
      <c r="C40" s="16"/>
      <c r="D40" s="8"/>
      <c r="E40" s="9"/>
      <c r="F40" s="9"/>
      <c r="G40" s="9"/>
      <c r="H40" s="9"/>
      <c r="I40" s="9"/>
      <c r="J40" s="9"/>
      <c r="K40" s="4">
        <f t="shared" si="1"/>
      </c>
    </row>
    <row r="41" spans="1:11" ht="14.25" customHeight="1">
      <c r="A41" s="7">
        <f>IF(ISNONTEXT(B41)=TRUE,"","36.")</f>
      </c>
      <c r="B41" s="10"/>
      <c r="C41" s="16"/>
      <c r="D41" s="8"/>
      <c r="E41" s="9"/>
      <c r="F41" s="9"/>
      <c r="G41" s="9"/>
      <c r="H41" s="9"/>
      <c r="I41" s="9"/>
      <c r="J41" s="9"/>
      <c r="K41" s="4">
        <f t="shared" si="1"/>
      </c>
    </row>
    <row r="42" spans="1:11" ht="14.25" customHeight="1">
      <c r="A42" s="7">
        <f>IF(ISNONTEXT(B42)=TRUE,"","37.")</f>
      </c>
      <c r="B42" s="10"/>
      <c r="C42" s="16"/>
      <c r="D42" s="8"/>
      <c r="E42" s="9"/>
      <c r="F42" s="9"/>
      <c r="G42" s="9"/>
      <c r="H42" s="9"/>
      <c r="I42" s="9"/>
      <c r="J42" s="9"/>
      <c r="K42" s="4">
        <f t="shared" si="1"/>
      </c>
    </row>
    <row r="43" spans="1:11" ht="14.25" customHeight="1">
      <c r="A43" s="7">
        <f>IF(ISNONTEXT(B43)=TRUE,"","38.")</f>
      </c>
      <c r="B43" s="10"/>
      <c r="C43" s="16"/>
      <c r="D43" s="8"/>
      <c r="E43" s="9"/>
      <c r="F43" s="9"/>
      <c r="G43" s="9"/>
      <c r="H43" s="9"/>
      <c r="I43" s="9"/>
      <c r="J43" s="9"/>
      <c r="K43" s="4">
        <f t="shared" si="1"/>
      </c>
    </row>
    <row r="44" spans="1:11" ht="14.25" customHeight="1">
      <c r="A44" s="7">
        <f>IF(ISNONTEXT(B44)=TRUE,"","39.")</f>
      </c>
      <c r="B44" s="10"/>
      <c r="C44" s="16"/>
      <c r="D44" s="8"/>
      <c r="E44" s="9"/>
      <c r="F44" s="9"/>
      <c r="G44" s="9"/>
      <c r="H44" s="9"/>
      <c r="I44" s="9"/>
      <c r="J44" s="9"/>
      <c r="K44" s="4">
        <f t="shared" si="1"/>
      </c>
    </row>
    <row r="45" spans="1:11" ht="14.25" customHeight="1">
      <c r="A45" s="7">
        <f>IF(ISNONTEXT(B45)=TRUE,"","40.")</f>
      </c>
      <c r="B45" s="10"/>
      <c r="C45" s="16"/>
      <c r="D45" s="8"/>
      <c r="E45" s="9"/>
      <c r="F45" s="9"/>
      <c r="G45" s="9"/>
      <c r="H45" s="9"/>
      <c r="I45" s="9"/>
      <c r="J45" s="9"/>
      <c r="K45" s="4">
        <f t="shared" si="1"/>
      </c>
    </row>
    <row r="46" spans="1:11" ht="14.25" customHeight="1">
      <c r="A46" s="7">
        <f>IF(ISNONTEXT(B46)=TRUE,"","41.")</f>
      </c>
      <c r="B46" s="10"/>
      <c r="C46" s="16"/>
      <c r="D46" s="8"/>
      <c r="E46" s="9"/>
      <c r="F46" s="9"/>
      <c r="G46" s="9"/>
      <c r="H46" s="9"/>
      <c r="I46" s="9"/>
      <c r="J46" s="9"/>
      <c r="K46" s="4">
        <f t="shared" si="1"/>
      </c>
    </row>
    <row r="47" spans="1:11" ht="14.25" customHeight="1">
      <c r="A47" s="7">
        <f>IF(ISNONTEXT(B47)=TRUE,"","42.")</f>
      </c>
      <c r="B47" s="10"/>
      <c r="C47" s="16"/>
      <c r="D47" s="8"/>
      <c r="E47" s="9"/>
      <c r="F47" s="9"/>
      <c r="G47" s="9"/>
      <c r="H47" s="9"/>
      <c r="I47" s="9"/>
      <c r="J47" s="9"/>
      <c r="K47" s="4">
        <f t="shared" si="1"/>
      </c>
    </row>
    <row r="48" spans="1:11" ht="14.25" customHeight="1">
      <c r="A48" s="7">
        <f>IF(ISNONTEXT(B48)=TRUE,"","43.")</f>
      </c>
      <c r="B48" s="10"/>
      <c r="C48" s="16"/>
      <c r="D48" s="8"/>
      <c r="E48" s="9"/>
      <c r="F48" s="9"/>
      <c r="G48" s="9"/>
      <c r="H48" s="9"/>
      <c r="I48" s="9"/>
      <c r="J48" s="9"/>
      <c r="K48" s="4">
        <f t="shared" si="1"/>
      </c>
    </row>
    <row r="49" spans="1:11" ht="14.25" customHeight="1">
      <c r="A49" s="7">
        <f>IF(ISNONTEXT(B49)=TRUE,"","44.")</f>
      </c>
      <c r="B49" s="10"/>
      <c r="C49" s="16"/>
      <c r="D49" s="8"/>
      <c r="E49" s="9"/>
      <c r="F49" s="9"/>
      <c r="G49" s="9"/>
      <c r="H49" s="9"/>
      <c r="I49" s="9"/>
      <c r="J49" s="9"/>
      <c r="K49" s="4">
        <f t="shared" si="1"/>
      </c>
    </row>
    <row r="50" spans="1:11" ht="14.25" customHeight="1">
      <c r="A50" s="7">
        <f>IF(ISNONTEXT(B50)=TRUE,"","45.")</f>
      </c>
      <c r="B50" s="10"/>
      <c r="C50" s="16"/>
      <c r="D50" s="8"/>
      <c r="E50" s="9"/>
      <c r="F50" s="9"/>
      <c r="G50" s="9"/>
      <c r="H50" s="9"/>
      <c r="I50" s="9"/>
      <c r="J50" s="9"/>
      <c r="K50" s="4">
        <f t="shared" si="1"/>
      </c>
    </row>
    <row r="51" spans="1:11" ht="14.25" customHeight="1">
      <c r="A51" s="7">
        <f>IF(ISNONTEXT(B51)=TRUE,"","46.")</f>
      </c>
      <c r="K51" s="4">
        <f t="shared" si="1"/>
      </c>
    </row>
    <row r="52" spans="1:11" ht="14.25" customHeight="1">
      <c r="A52" s="7">
        <f>IF(ISNONTEXT(B52)=TRUE,"","47.")</f>
      </c>
      <c r="K52" s="4">
        <f t="shared" si="1"/>
      </c>
    </row>
    <row r="53" spans="1:11" ht="14.25" customHeight="1">
      <c r="A53" s="7">
        <f>IF(ISNONTEXT(B53)=TRUE,"","48.")</f>
      </c>
      <c r="K53" s="4">
        <f t="shared" si="1"/>
      </c>
    </row>
    <row r="54" spans="1:11" ht="14.25" customHeight="1">
      <c r="A54" s="7">
        <f>IF(ISNONTEXT(B54)=TRUE,"","49.")</f>
      </c>
      <c r="K54" s="4">
        <f t="shared" si="1"/>
      </c>
    </row>
    <row r="55" spans="1:11" ht="14.25" customHeight="1">
      <c r="A55" s="7">
        <f>IF(ISNONTEXT(B55)=TRUE,"","50.")</f>
      </c>
      <c r="K55" s="4">
        <f t="shared" si="1"/>
      </c>
    </row>
    <row r="56" spans="1:11" ht="14.25" customHeight="1">
      <c r="A56" s="7">
        <f>IF(ISNONTEXT(B56)=TRUE,"","51.")</f>
      </c>
      <c r="K56" s="4">
        <f t="shared" si="1"/>
      </c>
    </row>
    <row r="57" spans="1:11" ht="14.25" customHeight="1">
      <c r="A57" s="7">
        <f>IF(ISNONTEXT(B57)=TRUE,"","52.")</f>
      </c>
      <c r="K57" s="4">
        <f t="shared" si="1"/>
      </c>
    </row>
    <row r="58" spans="1:11" ht="14.25" customHeight="1">
      <c r="A58" s="7">
        <f>IF(ISNONTEXT(B58)=TRUE,"","53.")</f>
      </c>
      <c r="K58" s="4">
        <f t="shared" si="1"/>
      </c>
    </row>
    <row r="59" spans="1:11" ht="14.25" customHeight="1">
      <c r="A59" s="7">
        <f>IF(ISNONTEXT(B59)=TRUE,"","54.")</f>
      </c>
      <c r="K59" s="4">
        <f t="shared" si="1"/>
      </c>
    </row>
    <row r="60" spans="1:11" ht="14.25" customHeight="1">
      <c r="A60" s="7">
        <f>IF(ISNONTEXT(B60)=TRUE,"","55.")</f>
      </c>
      <c r="K60" s="4">
        <f t="shared" si="1"/>
      </c>
    </row>
    <row r="61" spans="1:11" ht="14.25" customHeight="1">
      <c r="A61" s="7">
        <f>IF(ISNONTEXT(B61)=TRUE,"","56.")</f>
      </c>
      <c r="K61" s="4">
        <f t="shared" si="1"/>
      </c>
    </row>
    <row r="62" spans="1:11" ht="14.25" customHeight="1">
      <c r="A62" s="7">
        <f>IF(ISNONTEXT(B62)=TRUE,"","57.")</f>
      </c>
      <c r="K62" s="4">
        <f t="shared" si="1"/>
      </c>
    </row>
    <row r="63" spans="1:11" ht="14.25" customHeight="1">
      <c r="A63" s="7">
        <f>IF(ISNONTEXT(B63)=TRUE,"","58.")</f>
      </c>
      <c r="K63" s="4">
        <f t="shared" si="1"/>
      </c>
    </row>
    <row r="64" spans="1:11" ht="14.25" customHeight="1">
      <c r="A64" s="7">
        <f>IF(ISNONTEXT(B64)=TRUE,"","59.")</f>
      </c>
      <c r="K64" s="4">
        <f t="shared" si="1"/>
      </c>
    </row>
    <row r="65" spans="1:11" ht="14.25" customHeight="1">
      <c r="A65" s="7">
        <f>IF(ISNONTEXT(B65)=TRUE,"","60.")</f>
      </c>
      <c r="K65" s="4">
        <f t="shared" si="1"/>
      </c>
    </row>
    <row r="66" spans="1:11" ht="14.25" customHeight="1">
      <c r="A66" s="7">
        <f>IF(ISNONTEXT(B66)=TRUE,"","61.")</f>
      </c>
      <c r="K66" s="4">
        <f t="shared" si="1"/>
      </c>
    </row>
    <row r="67" spans="1:11" ht="14.25" customHeight="1">
      <c r="A67" s="7">
        <f>IF(ISNONTEXT(B67)=TRUE,"","62.")</f>
      </c>
      <c r="K67" s="4">
        <f t="shared" si="1"/>
      </c>
    </row>
    <row r="68" spans="1:11" ht="14.25" customHeight="1">
      <c r="A68" s="7">
        <f>IF(ISNONTEXT(B68)=TRUE,"","63.")</f>
      </c>
      <c r="K68" s="4">
        <f t="shared" si="1"/>
      </c>
    </row>
    <row r="69" spans="1:11" ht="14.25" customHeight="1">
      <c r="A69" s="7">
        <f>IF(ISNONTEXT(B69)=TRUE,"","64.")</f>
      </c>
      <c r="K69" s="4">
        <f t="shared" si="1"/>
      </c>
    </row>
    <row r="70" spans="1:11" ht="14.25" customHeight="1">
      <c r="A70" s="7">
        <f>IF(ISNONTEXT(B70)=TRUE,"","65.")</f>
      </c>
      <c r="K70" s="4">
        <f aca="true" t="shared" si="2" ref="K70:K101">IF(SUM(E70:J70)=0,"",SUM(E70:J70))</f>
      </c>
    </row>
    <row r="71" spans="1:11" ht="14.25" customHeight="1">
      <c r="A71" s="7">
        <f>IF(ISNONTEXT(B71)=TRUE,"","66.")</f>
      </c>
      <c r="K71" s="4">
        <f t="shared" si="2"/>
      </c>
    </row>
    <row r="72" spans="1:11" ht="14.25" customHeight="1">
      <c r="A72" s="7">
        <f>IF(ISNONTEXT(B72)=TRUE,"","67.")</f>
      </c>
      <c r="K72" s="4">
        <f t="shared" si="2"/>
      </c>
    </row>
    <row r="73" spans="1:11" ht="14.25" customHeight="1">
      <c r="A73" s="7">
        <f>IF(ISNONTEXT(B73)=TRUE,"","68.")</f>
      </c>
      <c r="K73" s="4">
        <f t="shared" si="2"/>
      </c>
    </row>
    <row r="74" spans="1:11" ht="14.25" customHeight="1">
      <c r="A74" s="7">
        <f>IF(ISNONTEXT(B74)=TRUE,"","69.")</f>
      </c>
      <c r="K74" s="4">
        <f t="shared" si="2"/>
      </c>
    </row>
    <row r="75" spans="1:11" ht="14.25" customHeight="1">
      <c r="A75" s="7">
        <f>IF(ISNONTEXT(B75)=TRUE,"","70.")</f>
      </c>
      <c r="K75" s="4">
        <f t="shared" si="2"/>
      </c>
    </row>
    <row r="76" spans="1:11" ht="14.25" customHeight="1">
      <c r="A76" s="7">
        <f>IF(ISNONTEXT(B76)=TRUE,"","71.")</f>
      </c>
      <c r="K76" s="4">
        <f t="shared" si="2"/>
      </c>
    </row>
    <row r="77" spans="1:11" ht="14.25" customHeight="1">
      <c r="A77" s="7">
        <f>IF(ISNONTEXT(B77)=TRUE,"","72.")</f>
      </c>
      <c r="K77" s="4">
        <f t="shared" si="2"/>
      </c>
    </row>
    <row r="78" spans="1:11" ht="14.25" customHeight="1">
      <c r="A78" s="7">
        <f>IF(ISNONTEXT(B78)=TRUE,"","73.")</f>
      </c>
      <c r="K78" s="4">
        <f t="shared" si="2"/>
      </c>
    </row>
    <row r="79" spans="1:11" ht="14.25" customHeight="1">
      <c r="A79" s="7">
        <f>IF(ISNONTEXT(B79)=TRUE,"","74.")</f>
      </c>
      <c r="K79" s="4">
        <f t="shared" si="2"/>
      </c>
    </row>
    <row r="80" spans="1:11" ht="14.25" customHeight="1">
      <c r="A80" s="7">
        <f>IF(ISNONTEXT(B80)=TRUE,"","75.")</f>
      </c>
      <c r="K80" s="4">
        <f t="shared" si="2"/>
      </c>
    </row>
    <row r="81" spans="1:11" ht="14.25" customHeight="1">
      <c r="A81" s="7">
        <f>IF(ISNONTEXT(B81)=TRUE,"","76.")</f>
      </c>
      <c r="K81" s="4">
        <f t="shared" si="2"/>
      </c>
    </row>
    <row r="82" spans="1:11" ht="14.25" customHeight="1">
      <c r="A82" s="7">
        <f>IF(ISNONTEXT(B82)=TRUE,"","77.")</f>
      </c>
      <c r="K82" s="4">
        <f t="shared" si="2"/>
      </c>
    </row>
    <row r="83" spans="1:11" ht="14.25" customHeight="1">
      <c r="A83" s="7">
        <f>IF(ISNONTEXT(B83)=TRUE,"","78.")</f>
      </c>
      <c r="K83" s="4">
        <f t="shared" si="2"/>
      </c>
    </row>
    <row r="84" spans="1:11" ht="14.25" customHeight="1">
      <c r="A84" s="7">
        <f>IF(ISNONTEXT(B84)=TRUE,"","79.")</f>
      </c>
      <c r="K84" s="4">
        <f t="shared" si="2"/>
      </c>
    </row>
    <row r="85" spans="1:11" ht="14.25" customHeight="1">
      <c r="A85" s="7">
        <f>IF(ISNONTEXT(B85)=TRUE,"","80.")</f>
      </c>
      <c r="K85" s="4">
        <f t="shared" si="2"/>
      </c>
    </row>
    <row r="86" spans="1:11" ht="14.25" customHeight="1">
      <c r="A86" s="7">
        <f>IF(ISNONTEXT(B86)=TRUE,"","81.")</f>
      </c>
      <c r="K86" s="4">
        <f t="shared" si="2"/>
      </c>
    </row>
    <row r="87" spans="1:11" ht="14.25" customHeight="1">
      <c r="A87" s="7">
        <f>IF(ISNONTEXT(B87)=TRUE,"","82.")</f>
      </c>
      <c r="K87" s="4">
        <f t="shared" si="2"/>
      </c>
    </row>
    <row r="88" spans="1:11" ht="14.25" customHeight="1">
      <c r="A88" s="7">
        <f>IF(ISNONTEXT(B88)=TRUE,"","83.")</f>
      </c>
      <c r="K88" s="4">
        <f t="shared" si="2"/>
      </c>
    </row>
    <row r="89" spans="1:11" ht="14.25" customHeight="1">
      <c r="A89" s="7">
        <f>IF(ISNONTEXT(B89)=TRUE,"","84.")</f>
      </c>
      <c r="K89" s="4">
        <f t="shared" si="2"/>
      </c>
    </row>
    <row r="90" spans="1:11" ht="14.25" customHeight="1">
      <c r="A90" s="7">
        <f>IF(ISNONTEXT(B90)=TRUE,"","85.")</f>
      </c>
      <c r="K90" s="4">
        <f t="shared" si="2"/>
      </c>
    </row>
    <row r="91" spans="1:11" ht="14.25" customHeight="1">
      <c r="A91" s="7">
        <f>IF(ISNONTEXT(B91)=TRUE,"","86.")</f>
      </c>
      <c r="K91" s="4">
        <f t="shared" si="2"/>
      </c>
    </row>
    <row r="92" spans="1:11" ht="14.25" customHeight="1">
      <c r="A92" s="7">
        <f>IF(ISNONTEXT(B92)=TRUE,"","87.")</f>
      </c>
      <c r="K92" s="4">
        <f t="shared" si="2"/>
      </c>
    </row>
    <row r="93" spans="1:11" ht="14.25" customHeight="1">
      <c r="A93" s="7">
        <f>IF(ISNONTEXT(B93)=TRUE,"","88.")</f>
      </c>
      <c r="K93" s="4">
        <f t="shared" si="2"/>
      </c>
    </row>
    <row r="94" spans="1:11" ht="14.25" customHeight="1">
      <c r="A94" s="7">
        <f>IF(ISNONTEXT(B94)=TRUE,"","89.")</f>
      </c>
      <c r="K94" s="4">
        <f t="shared" si="2"/>
      </c>
    </row>
    <row r="95" spans="1:11" ht="14.25" customHeight="1">
      <c r="A95" s="7">
        <f>IF(ISNONTEXT(B95)=TRUE,"","90.")</f>
      </c>
      <c r="K95" s="4">
        <f t="shared" si="2"/>
      </c>
    </row>
    <row r="96" spans="1:11" ht="14.25" customHeight="1">
      <c r="A96" s="7">
        <f>IF(ISNONTEXT(B96)=TRUE,"","91.")</f>
      </c>
      <c r="K96" s="4">
        <f t="shared" si="2"/>
      </c>
    </row>
    <row r="97" spans="1:11" ht="14.25" customHeight="1">
      <c r="A97" s="7">
        <f>IF(ISNONTEXT(B97)=TRUE,"","92.")</f>
      </c>
      <c r="K97" s="4">
        <f t="shared" si="2"/>
      </c>
    </row>
    <row r="98" spans="1:11" ht="14.25" customHeight="1">
      <c r="A98" s="7">
        <f>IF(ISNONTEXT(B98)=TRUE,"","93.")</f>
      </c>
      <c r="K98" s="4">
        <f t="shared" si="2"/>
      </c>
    </row>
    <row r="99" spans="1:11" ht="14.25" customHeight="1">
      <c r="A99" s="7">
        <f>IF(ISNONTEXT(B99)=TRUE,"","94.")</f>
      </c>
      <c r="K99" s="4">
        <f t="shared" si="2"/>
      </c>
    </row>
    <row r="100" spans="1:11" ht="14.25" customHeight="1">
      <c r="A100" s="7">
        <f>IF(ISNONTEXT(B100)=TRUE,"","95.")</f>
      </c>
      <c r="K100" s="4">
        <f t="shared" si="2"/>
      </c>
    </row>
    <row r="101" spans="1:11" ht="14.25" customHeight="1">
      <c r="A101" s="7">
        <f>IF(ISNONTEXT(B101)=TRUE,"","96.")</f>
      </c>
      <c r="K101" s="4">
        <f t="shared" si="2"/>
      </c>
    </row>
    <row r="102" spans="1:11" ht="14.25" customHeight="1">
      <c r="A102" s="7">
        <f>IF(ISNONTEXT(B102)=TRUE,"","97.")</f>
      </c>
      <c r="K102" s="4">
        <f>IF(SUM(E102:J102)=0,"",SUM(E102:J102))</f>
      </c>
    </row>
    <row r="103" spans="1:11" ht="14.25" customHeight="1">
      <c r="A103" s="7">
        <f>IF(ISNONTEXT(B103)=TRUE,"","98.")</f>
      </c>
      <c r="K103" s="4">
        <f>IF(SUM(E103:J103)=0,"",SUM(E103:J103))</f>
      </c>
    </row>
    <row r="104" spans="1:11" ht="14.25" customHeight="1">
      <c r="A104" s="7">
        <f>IF(ISNONTEXT(B104)=TRUE,"","99.")</f>
      </c>
      <c r="K104" s="4">
        <f>IF(SUM(E104:J104)=0,"",SUM(E104:J104))</f>
      </c>
    </row>
    <row r="105" spans="1:11" ht="14.25" customHeight="1">
      <c r="A105" s="7">
        <f>IF(ISNONTEXT(B105)=TRUE,"","100.")</f>
      </c>
      <c r="K105" s="4">
        <f>IF(SUM(E105:J105)=0,"",SUM(E105:J105))</f>
      </c>
    </row>
  </sheetData>
  <mergeCells count="2">
    <mergeCell ref="A1:K1"/>
    <mergeCell ref="A2:K2"/>
  </mergeCells>
  <printOptions horizontalCentered="1"/>
  <pageMargins left="0.1968503937007874" right="0.1968503937007874" top="0.5905511811023623" bottom="0.984251968503937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M105"/>
  <sheetViews>
    <sheetView workbookViewId="0" topLeftCell="A1">
      <pane ySplit="4" topLeftCell="BM5" activePane="bottomLeft" state="frozen"/>
      <selection pane="topLeft" activeCell="E4" sqref="E4"/>
      <selection pane="bottomLeft" activeCell="I15" sqref="I15"/>
    </sheetView>
  </sheetViews>
  <sheetFormatPr defaultColWidth="9.140625" defaultRowHeight="12.75"/>
  <cols>
    <col min="1" max="1" width="4.57421875" style="0" bestFit="1" customWidth="1"/>
    <col min="2" max="2" width="19.8515625" style="0" bestFit="1" customWidth="1"/>
    <col min="3" max="3" width="7.7109375" style="14" customWidth="1"/>
    <col min="4" max="4" width="18.57421875" style="0" bestFit="1" customWidth="1"/>
    <col min="5" max="7" width="6.140625" style="4" customWidth="1"/>
    <col min="8" max="8" width="6.140625" style="4" hidden="1" customWidth="1"/>
    <col min="9" max="10" width="6.140625" style="4" customWidth="1"/>
    <col min="11" max="11" width="7.8515625" style="0" bestFit="1" customWidth="1"/>
  </cols>
  <sheetData>
    <row r="1" spans="1:11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3.5" thickBot="1"/>
    <row r="4" spans="2:11" ht="13.5" thickBot="1">
      <c r="B4" s="1" t="s">
        <v>10</v>
      </c>
      <c r="C4" s="2" t="s">
        <v>9</v>
      </c>
      <c r="D4" s="2" t="s">
        <v>15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3" t="s">
        <v>6</v>
      </c>
    </row>
    <row r="5" spans="2:4" ht="12.75">
      <c r="B5" s="10"/>
      <c r="C5" s="16"/>
      <c r="D5" s="8"/>
    </row>
    <row r="6" spans="1:11" ht="14.25" customHeight="1">
      <c r="A6" s="7" t="str">
        <f>IF(ISNONTEXT(B6)=TRUE,""," 1.")</f>
        <v> 1.</v>
      </c>
      <c r="B6" s="10" t="s">
        <v>46</v>
      </c>
      <c r="C6" s="16">
        <v>1986</v>
      </c>
      <c r="D6" s="18" t="s">
        <v>43</v>
      </c>
      <c r="E6" s="9">
        <v>12.4</v>
      </c>
      <c r="F6" s="9">
        <v>12</v>
      </c>
      <c r="G6" s="9">
        <v>12.1</v>
      </c>
      <c r="H6" s="9"/>
      <c r="I6" s="9">
        <v>12.1</v>
      </c>
      <c r="J6" s="9">
        <v>12.7</v>
      </c>
      <c r="K6" s="4">
        <f>IF(SUM(E6:J6)=0,"",SUM(E6:J6))</f>
        <v>61.3</v>
      </c>
    </row>
    <row r="7" spans="1:11" ht="14.25" customHeight="1">
      <c r="A7" s="7" t="str">
        <f>IF(ISNONTEXT(B7)=TRUE,""," 2.")</f>
        <v> 2.</v>
      </c>
      <c r="B7" s="10" t="s">
        <v>81</v>
      </c>
      <c r="C7" s="16">
        <v>1988</v>
      </c>
      <c r="D7" s="18" t="s">
        <v>43</v>
      </c>
      <c r="E7" s="9">
        <v>12.5</v>
      </c>
      <c r="F7" s="9">
        <v>10.7</v>
      </c>
      <c r="G7" s="9">
        <v>11.4</v>
      </c>
      <c r="H7" s="9"/>
      <c r="I7" s="9">
        <v>12.9</v>
      </c>
      <c r="J7" s="9">
        <v>11.35</v>
      </c>
      <c r="K7" s="4">
        <f>IF(SUM(E7:J7)=0,"",SUM(E7:J7))</f>
        <v>58.85</v>
      </c>
    </row>
    <row r="8" spans="1:11" ht="14.25" customHeight="1">
      <c r="A8" s="7" t="str">
        <f>IF(ISNONTEXT(B8)=TRUE,""," 3.")</f>
        <v> 3.</v>
      </c>
      <c r="B8" s="10" t="s">
        <v>45</v>
      </c>
      <c r="C8" s="16">
        <v>1986</v>
      </c>
      <c r="D8" s="18" t="s">
        <v>43</v>
      </c>
      <c r="E8" s="9">
        <v>12.5</v>
      </c>
      <c r="F8" s="9">
        <v>10.35</v>
      </c>
      <c r="G8" s="9">
        <v>10.3</v>
      </c>
      <c r="H8" s="9"/>
      <c r="I8" s="9">
        <v>12.15</v>
      </c>
      <c r="J8" s="9">
        <v>8.65</v>
      </c>
      <c r="K8" s="4">
        <f>IF(SUM(E8:J8)=0,"",SUM(E8:J8))</f>
        <v>53.95</v>
      </c>
    </row>
    <row r="9" spans="1:11" ht="14.25" customHeight="1">
      <c r="A9" s="7" t="str">
        <f>IF(ISNONTEXT(B9)=TRUE,""," 4.")</f>
        <v> 4.</v>
      </c>
      <c r="B9" s="10" t="s">
        <v>82</v>
      </c>
      <c r="C9" s="16">
        <v>1976</v>
      </c>
      <c r="D9" s="18" t="s">
        <v>27</v>
      </c>
      <c r="E9" s="9">
        <v>10.9</v>
      </c>
      <c r="F9" s="9">
        <v>7.75</v>
      </c>
      <c r="G9" s="9">
        <v>10.5</v>
      </c>
      <c r="H9" s="9"/>
      <c r="I9" s="9">
        <v>12.35</v>
      </c>
      <c r="J9" s="9">
        <v>10.4</v>
      </c>
      <c r="K9" s="4">
        <f>IF(SUM(E9:J9)=0,"",SUM(E9:J9))</f>
        <v>51.9</v>
      </c>
    </row>
    <row r="10" spans="1:11" ht="14.25" customHeight="1">
      <c r="A10" s="7" t="str">
        <f>IF(ISNONTEXT(B10)=TRUE,""," 5.")</f>
        <v> 5.</v>
      </c>
      <c r="B10" s="10" t="s">
        <v>40</v>
      </c>
      <c r="C10" s="15">
        <v>1987</v>
      </c>
      <c r="D10" s="18" t="s">
        <v>31</v>
      </c>
      <c r="E10" s="9">
        <v>11.4</v>
      </c>
      <c r="F10" s="9">
        <v>7.95</v>
      </c>
      <c r="G10" s="9">
        <v>11.4</v>
      </c>
      <c r="H10" s="9"/>
      <c r="I10" s="9">
        <v>11.5</v>
      </c>
      <c r="J10" s="9">
        <v>7.75</v>
      </c>
      <c r="K10" s="4">
        <f>IF(SUM(E10:J10)=0,"",SUM(E10:J10))</f>
        <v>50</v>
      </c>
    </row>
    <row r="11" spans="1:11" ht="14.25" customHeight="1">
      <c r="A11" s="7" t="str">
        <f>IF(ISNONTEXT(B11)=TRUE,""," 6.")</f>
        <v> 6.</v>
      </c>
      <c r="B11" s="8" t="s">
        <v>44</v>
      </c>
      <c r="C11" s="16">
        <v>1987</v>
      </c>
      <c r="D11" s="18" t="s">
        <v>43</v>
      </c>
      <c r="E11" s="9">
        <v>10.6</v>
      </c>
      <c r="F11" s="9">
        <v>10.05</v>
      </c>
      <c r="G11" s="9">
        <v>8.3</v>
      </c>
      <c r="H11" s="9"/>
      <c r="I11" s="9">
        <v>11.1</v>
      </c>
      <c r="J11" s="9">
        <v>9.9</v>
      </c>
      <c r="K11" s="4">
        <f>IF(SUM(E11:J11)=0,"",SUM(E11:J11))</f>
        <v>49.949999999999996</v>
      </c>
    </row>
    <row r="12" spans="1:11" ht="14.25" customHeight="1">
      <c r="A12" s="7">
        <f>IF(ISNONTEXT(B12)=TRUE,""," 7.")</f>
      </c>
      <c r="B12" s="10"/>
      <c r="C12" s="16"/>
      <c r="D12" s="18"/>
      <c r="E12" s="9"/>
      <c r="F12" s="9"/>
      <c r="G12" s="9"/>
      <c r="H12" s="9"/>
      <c r="I12" s="9"/>
      <c r="J12" s="9"/>
      <c r="K12" s="4">
        <f aca="true" t="shared" si="0" ref="K6:K37">IF(SUM(E12:J12)=0,"",SUM(E12:J12))</f>
      </c>
    </row>
    <row r="13" spans="1:11" ht="14.25" customHeight="1">
      <c r="A13" s="7">
        <f>IF(ISNONTEXT(B13)=TRUE,""," 8.")</f>
      </c>
      <c r="B13" s="10"/>
      <c r="C13" s="16"/>
      <c r="D13" s="8"/>
      <c r="E13" s="9"/>
      <c r="F13" s="9"/>
      <c r="G13" s="9"/>
      <c r="H13" s="9"/>
      <c r="I13" s="9"/>
      <c r="J13" s="9"/>
      <c r="K13" s="4">
        <f t="shared" si="0"/>
      </c>
    </row>
    <row r="14" spans="1:11" ht="14.25" customHeight="1">
      <c r="A14" s="7">
        <f>IF(ISNONTEXT(B14)=TRUE,""," 9.")</f>
      </c>
      <c r="B14" s="10"/>
      <c r="C14" s="16"/>
      <c r="D14" s="8"/>
      <c r="E14" s="9"/>
      <c r="F14" s="9"/>
      <c r="G14" s="9"/>
      <c r="H14" s="9"/>
      <c r="I14" s="9"/>
      <c r="J14" s="9"/>
      <c r="K14" s="4">
        <f t="shared" si="0"/>
      </c>
    </row>
    <row r="15" spans="1:13" ht="14.25" customHeight="1">
      <c r="A15" s="7">
        <f>IF(ISNONTEXT(B15)=TRUE,"","10.")</f>
      </c>
      <c r="B15" s="10"/>
      <c r="C15" s="16"/>
      <c r="D15" s="8"/>
      <c r="E15" s="9"/>
      <c r="F15" s="9"/>
      <c r="G15" s="9"/>
      <c r="H15" s="9"/>
      <c r="I15" s="9"/>
      <c r="J15" s="9"/>
      <c r="K15" s="4">
        <f t="shared" si="0"/>
      </c>
      <c r="M15" s="6"/>
    </row>
    <row r="16" spans="1:11" ht="14.25" customHeight="1">
      <c r="A16" s="7">
        <f>IF(ISNONTEXT(B16)=TRUE,"","11.")</f>
      </c>
      <c r="B16" s="10"/>
      <c r="C16" s="16"/>
      <c r="D16" s="8"/>
      <c r="E16" s="9"/>
      <c r="F16" s="9"/>
      <c r="G16" s="9"/>
      <c r="H16" s="9"/>
      <c r="I16" s="9"/>
      <c r="J16" s="9"/>
      <c r="K16" s="4">
        <f t="shared" si="0"/>
      </c>
    </row>
    <row r="17" spans="1:11" ht="14.25" customHeight="1">
      <c r="A17" s="7">
        <f>IF(ISNONTEXT(B17)=TRUE,"","12.")</f>
      </c>
      <c r="B17" s="10"/>
      <c r="C17" s="16"/>
      <c r="D17" s="8"/>
      <c r="E17" s="9"/>
      <c r="F17" s="9"/>
      <c r="G17" s="9"/>
      <c r="H17" s="9"/>
      <c r="I17" s="9"/>
      <c r="J17" s="9"/>
      <c r="K17" s="4">
        <f t="shared" si="0"/>
      </c>
    </row>
    <row r="18" spans="1:11" ht="14.25" customHeight="1">
      <c r="A18" s="7">
        <f>IF(ISNONTEXT(B18)=TRUE,"","13.")</f>
      </c>
      <c r="B18" s="10"/>
      <c r="C18" s="16"/>
      <c r="D18" s="8"/>
      <c r="E18" s="9"/>
      <c r="F18" s="9"/>
      <c r="G18" s="9"/>
      <c r="H18" s="9"/>
      <c r="I18" s="9"/>
      <c r="J18" s="9"/>
      <c r="K18" s="4">
        <f t="shared" si="0"/>
      </c>
    </row>
    <row r="19" spans="1:11" ht="14.25" customHeight="1">
      <c r="A19" s="7">
        <f>IF(ISNONTEXT(B19)=TRUE,"","14.")</f>
      </c>
      <c r="B19" s="10"/>
      <c r="C19" s="15"/>
      <c r="D19" s="8"/>
      <c r="E19" s="9"/>
      <c r="F19" s="9"/>
      <c r="G19" s="9"/>
      <c r="H19" s="9"/>
      <c r="I19" s="9"/>
      <c r="J19" s="9"/>
      <c r="K19" s="4">
        <f t="shared" si="0"/>
      </c>
    </row>
    <row r="20" spans="1:11" ht="14.25" customHeight="1">
      <c r="A20" s="7">
        <f>IF(ISNONTEXT(B20)=TRUE,"","15.")</f>
      </c>
      <c r="B20" s="8"/>
      <c r="C20" s="16"/>
      <c r="D20" s="8"/>
      <c r="E20" s="9"/>
      <c r="F20" s="9"/>
      <c r="G20" s="9"/>
      <c r="H20" s="9"/>
      <c r="I20" s="9"/>
      <c r="J20" s="9"/>
      <c r="K20" s="4">
        <f t="shared" si="0"/>
      </c>
    </row>
    <row r="21" spans="1:11" ht="14.25" customHeight="1">
      <c r="A21" s="7">
        <f>IF(ISNONTEXT(B21)=TRUE,"","16.")</f>
      </c>
      <c r="B21" s="10"/>
      <c r="C21" s="16"/>
      <c r="D21" s="8"/>
      <c r="E21" s="9"/>
      <c r="F21" s="9"/>
      <c r="G21" s="9"/>
      <c r="H21" s="9"/>
      <c r="I21" s="9"/>
      <c r="J21" s="9"/>
      <c r="K21" s="4">
        <f t="shared" si="0"/>
      </c>
    </row>
    <row r="22" spans="1:11" ht="14.25" customHeight="1">
      <c r="A22" s="7">
        <f>IF(ISNONTEXT(B22)=TRUE,"","17.")</f>
      </c>
      <c r="B22" s="10"/>
      <c r="C22" s="15"/>
      <c r="D22" s="18"/>
      <c r="E22" s="9"/>
      <c r="F22" s="9"/>
      <c r="G22" s="9"/>
      <c r="H22" s="9"/>
      <c r="I22" s="9"/>
      <c r="J22" s="9"/>
      <c r="K22" s="4">
        <f t="shared" si="0"/>
      </c>
    </row>
    <row r="23" spans="1:11" ht="14.25" customHeight="1">
      <c r="A23" s="7">
        <f>IF(ISNONTEXT(B23)=TRUE,"","18.")</f>
      </c>
      <c r="B23" s="10"/>
      <c r="C23" s="15"/>
      <c r="D23" s="18"/>
      <c r="E23" s="9"/>
      <c r="F23" s="9"/>
      <c r="G23" s="9"/>
      <c r="H23" s="9"/>
      <c r="I23" s="9"/>
      <c r="J23" s="9"/>
      <c r="K23" s="4">
        <f t="shared" si="0"/>
      </c>
    </row>
    <row r="24" spans="1:11" ht="14.25" customHeight="1">
      <c r="A24" s="7">
        <f>IF(ISNONTEXT(B24)=TRUE,"","19.")</f>
      </c>
      <c r="B24" s="10"/>
      <c r="C24" s="16"/>
      <c r="D24" s="8"/>
      <c r="E24" s="9"/>
      <c r="F24" s="9"/>
      <c r="G24" s="9"/>
      <c r="H24" s="9"/>
      <c r="I24" s="9"/>
      <c r="J24" s="9"/>
      <c r="K24" s="4">
        <f t="shared" si="0"/>
      </c>
    </row>
    <row r="25" spans="1:11" ht="14.25" customHeight="1">
      <c r="A25" s="7">
        <f>IF(ISNONTEXT(B25)=TRUE,"","20.")</f>
      </c>
      <c r="B25" s="10"/>
      <c r="C25" s="16"/>
      <c r="D25" s="8"/>
      <c r="E25" s="9"/>
      <c r="F25" s="9"/>
      <c r="G25" s="9"/>
      <c r="H25" s="9"/>
      <c r="I25" s="9"/>
      <c r="J25" s="9"/>
      <c r="K25" s="4">
        <f t="shared" si="0"/>
      </c>
    </row>
    <row r="26" spans="1:11" ht="14.25" customHeight="1">
      <c r="A26" s="7">
        <f>IF(ISNONTEXT(B26)=TRUE,"","21.")</f>
      </c>
      <c r="B26" s="10"/>
      <c r="C26" s="16"/>
      <c r="D26" s="8"/>
      <c r="E26" s="9"/>
      <c r="F26" s="9"/>
      <c r="G26" s="9"/>
      <c r="H26" s="9"/>
      <c r="I26" s="9"/>
      <c r="J26" s="9"/>
      <c r="K26" s="4">
        <f t="shared" si="0"/>
      </c>
    </row>
    <row r="27" spans="1:11" ht="14.25" customHeight="1">
      <c r="A27" s="7">
        <f>IF(ISNONTEXT(B27)=TRUE,"","22.")</f>
      </c>
      <c r="B27" s="10"/>
      <c r="C27" s="16"/>
      <c r="D27" s="8"/>
      <c r="E27" s="9"/>
      <c r="F27" s="9"/>
      <c r="G27" s="9"/>
      <c r="H27" s="9"/>
      <c r="I27" s="9"/>
      <c r="J27" s="9"/>
      <c r="K27" s="4">
        <f t="shared" si="0"/>
      </c>
    </row>
    <row r="28" spans="1:11" ht="14.25" customHeight="1">
      <c r="A28" s="7">
        <f>IF(ISNONTEXT(B28)=TRUE,"","23.")</f>
      </c>
      <c r="B28" s="10"/>
      <c r="C28" s="16"/>
      <c r="D28" s="8"/>
      <c r="E28" s="9"/>
      <c r="F28" s="9"/>
      <c r="G28" s="9"/>
      <c r="H28" s="9"/>
      <c r="I28" s="9"/>
      <c r="J28" s="9"/>
      <c r="K28" s="4">
        <f t="shared" si="0"/>
      </c>
    </row>
    <row r="29" spans="1:11" ht="14.25" customHeight="1">
      <c r="A29" s="7">
        <f>IF(ISNONTEXT(B29)=TRUE,"","24.")</f>
      </c>
      <c r="B29" s="10"/>
      <c r="C29" s="16"/>
      <c r="D29" s="8"/>
      <c r="E29" s="9"/>
      <c r="F29" s="9"/>
      <c r="G29" s="9"/>
      <c r="H29" s="9"/>
      <c r="I29" s="9"/>
      <c r="J29" s="9"/>
      <c r="K29" s="4">
        <f t="shared" si="0"/>
      </c>
    </row>
    <row r="30" spans="1:11" ht="14.25" customHeight="1">
      <c r="A30" s="7">
        <f>IF(ISNONTEXT(B30)=TRUE,"","25.")</f>
      </c>
      <c r="B30" s="10"/>
      <c r="C30" s="16"/>
      <c r="D30" s="8"/>
      <c r="E30" s="9"/>
      <c r="F30" s="9"/>
      <c r="G30" s="9"/>
      <c r="H30" s="9"/>
      <c r="I30" s="9"/>
      <c r="J30" s="9"/>
      <c r="K30" s="4">
        <f t="shared" si="0"/>
      </c>
    </row>
    <row r="31" spans="1:11" ht="14.25" customHeight="1">
      <c r="A31" s="7">
        <f>IF(ISNONTEXT(B31)=TRUE,"","26.")</f>
      </c>
      <c r="B31" s="10"/>
      <c r="C31" s="16"/>
      <c r="D31" s="8"/>
      <c r="E31" s="9"/>
      <c r="F31" s="9"/>
      <c r="G31" s="9"/>
      <c r="H31" s="9"/>
      <c r="I31" s="9"/>
      <c r="J31" s="9"/>
      <c r="K31" s="4">
        <f t="shared" si="0"/>
      </c>
    </row>
    <row r="32" spans="1:11" ht="14.25" customHeight="1">
      <c r="A32" s="7">
        <f>IF(ISNONTEXT(B32)=TRUE,"","27.")</f>
      </c>
      <c r="B32" s="10"/>
      <c r="C32" s="16"/>
      <c r="D32" s="8"/>
      <c r="E32" s="9"/>
      <c r="F32" s="9"/>
      <c r="G32" s="9"/>
      <c r="H32" s="9"/>
      <c r="I32" s="9"/>
      <c r="J32" s="9"/>
      <c r="K32" s="4">
        <f t="shared" si="0"/>
      </c>
    </row>
    <row r="33" spans="1:11" ht="14.25" customHeight="1">
      <c r="A33" s="7">
        <f>IF(ISNONTEXT(B33)=TRUE,"","28.")</f>
      </c>
      <c r="B33" s="10"/>
      <c r="C33" s="16"/>
      <c r="D33" s="8"/>
      <c r="E33" s="9"/>
      <c r="F33" s="9"/>
      <c r="G33" s="9"/>
      <c r="H33" s="9"/>
      <c r="I33" s="9"/>
      <c r="J33" s="9"/>
      <c r="K33" s="4">
        <f t="shared" si="0"/>
      </c>
    </row>
    <row r="34" spans="1:11" ht="14.25" customHeight="1">
      <c r="A34" s="7">
        <f>IF(ISNONTEXT(B34)=TRUE,"","29.")</f>
      </c>
      <c r="B34" s="10"/>
      <c r="C34" s="16"/>
      <c r="D34" s="8"/>
      <c r="E34" s="9"/>
      <c r="F34" s="9"/>
      <c r="G34" s="9"/>
      <c r="H34" s="9"/>
      <c r="I34" s="9"/>
      <c r="J34" s="9"/>
      <c r="K34" s="4">
        <f t="shared" si="0"/>
      </c>
    </row>
    <row r="35" spans="1:11" ht="14.25" customHeight="1">
      <c r="A35" s="7">
        <f>IF(ISNONTEXT(B35)=TRUE,"","30.")</f>
      </c>
      <c r="B35" s="10"/>
      <c r="C35" s="16"/>
      <c r="D35" s="8"/>
      <c r="E35" s="9"/>
      <c r="F35" s="9"/>
      <c r="G35" s="9"/>
      <c r="H35" s="9"/>
      <c r="I35" s="9"/>
      <c r="J35" s="9"/>
      <c r="K35" s="4">
        <f t="shared" si="0"/>
      </c>
    </row>
    <row r="36" spans="1:11" ht="14.25" customHeight="1">
      <c r="A36" s="7">
        <f>IF(ISNONTEXT(B36)=TRUE,"","31.")</f>
      </c>
      <c r="B36" s="10"/>
      <c r="C36" s="16"/>
      <c r="D36" s="8"/>
      <c r="E36" s="9"/>
      <c r="F36" s="9"/>
      <c r="G36" s="9"/>
      <c r="H36" s="9"/>
      <c r="I36" s="9"/>
      <c r="J36" s="9"/>
      <c r="K36" s="4">
        <f t="shared" si="0"/>
      </c>
    </row>
    <row r="37" spans="1:11" ht="14.25" customHeight="1">
      <c r="A37" s="7">
        <f>IF(ISNONTEXT(B37)=TRUE,"","32.")</f>
      </c>
      <c r="B37" s="10"/>
      <c r="C37" s="16"/>
      <c r="D37" s="8"/>
      <c r="E37" s="9"/>
      <c r="F37" s="9"/>
      <c r="G37" s="9"/>
      <c r="H37" s="9"/>
      <c r="I37" s="9"/>
      <c r="J37" s="9"/>
      <c r="K37" s="4">
        <f t="shared" si="0"/>
      </c>
    </row>
    <row r="38" spans="1:11" ht="14.25" customHeight="1">
      <c r="A38" s="7">
        <f>IF(ISNONTEXT(B38)=TRUE,"","33.")</f>
      </c>
      <c r="B38" s="10"/>
      <c r="C38" s="16"/>
      <c r="D38" s="8"/>
      <c r="E38" s="9"/>
      <c r="F38" s="9"/>
      <c r="G38" s="9"/>
      <c r="H38" s="9"/>
      <c r="I38" s="9"/>
      <c r="J38" s="9"/>
      <c r="K38" s="4">
        <f aca="true" t="shared" si="1" ref="K38:K69">IF(SUM(E38:J38)=0,"",SUM(E38:J38))</f>
      </c>
    </row>
    <row r="39" spans="1:11" ht="14.25" customHeight="1">
      <c r="A39" s="7">
        <f>IF(ISNONTEXT(B39)=TRUE,"","34.")</f>
      </c>
      <c r="B39" s="10"/>
      <c r="C39" s="16"/>
      <c r="D39" s="8"/>
      <c r="E39" s="9"/>
      <c r="F39" s="9"/>
      <c r="G39" s="9"/>
      <c r="H39" s="9"/>
      <c r="I39" s="9"/>
      <c r="J39" s="9"/>
      <c r="K39" s="4">
        <f t="shared" si="1"/>
      </c>
    </row>
    <row r="40" spans="1:11" ht="14.25" customHeight="1">
      <c r="A40" s="7">
        <f>IF(ISNONTEXT(B40)=TRUE,"","35.")</f>
      </c>
      <c r="B40" s="10"/>
      <c r="C40" s="16"/>
      <c r="D40" s="8"/>
      <c r="E40" s="9"/>
      <c r="F40" s="9"/>
      <c r="G40" s="9"/>
      <c r="H40" s="9"/>
      <c r="I40" s="9"/>
      <c r="J40" s="9"/>
      <c r="K40" s="4">
        <f t="shared" si="1"/>
      </c>
    </row>
    <row r="41" spans="1:11" ht="14.25" customHeight="1">
      <c r="A41" s="7">
        <f>IF(ISNONTEXT(B41)=TRUE,"","36.")</f>
      </c>
      <c r="B41" s="10"/>
      <c r="C41" s="16"/>
      <c r="D41" s="8"/>
      <c r="E41" s="9"/>
      <c r="F41" s="9"/>
      <c r="G41" s="9"/>
      <c r="H41" s="9"/>
      <c r="I41" s="9"/>
      <c r="J41" s="9"/>
      <c r="K41" s="4">
        <f t="shared" si="1"/>
      </c>
    </row>
    <row r="42" spans="1:11" ht="14.25" customHeight="1">
      <c r="A42" s="7">
        <f>IF(ISNONTEXT(B42)=TRUE,"","37.")</f>
      </c>
      <c r="B42" s="10"/>
      <c r="C42" s="16"/>
      <c r="D42" s="8"/>
      <c r="E42" s="9"/>
      <c r="F42" s="9"/>
      <c r="G42" s="9"/>
      <c r="H42" s="9"/>
      <c r="I42" s="9"/>
      <c r="J42" s="9"/>
      <c r="K42" s="4">
        <f t="shared" si="1"/>
      </c>
    </row>
    <row r="43" spans="1:11" ht="14.25" customHeight="1">
      <c r="A43" s="7">
        <f>IF(ISNONTEXT(B43)=TRUE,"","38.")</f>
      </c>
      <c r="B43" s="10"/>
      <c r="C43" s="16"/>
      <c r="D43" s="8"/>
      <c r="E43" s="9"/>
      <c r="F43" s="9"/>
      <c r="G43" s="9"/>
      <c r="H43" s="9"/>
      <c r="I43" s="9"/>
      <c r="J43" s="9"/>
      <c r="K43" s="4">
        <f t="shared" si="1"/>
      </c>
    </row>
    <row r="44" spans="1:11" ht="14.25" customHeight="1">
      <c r="A44" s="7">
        <f>IF(ISNONTEXT(B44)=TRUE,"","39.")</f>
      </c>
      <c r="B44" s="10"/>
      <c r="C44" s="16"/>
      <c r="D44" s="8"/>
      <c r="E44" s="9"/>
      <c r="F44" s="9"/>
      <c r="G44" s="9"/>
      <c r="H44" s="9"/>
      <c r="I44" s="9"/>
      <c r="J44" s="9"/>
      <c r="K44" s="4">
        <f t="shared" si="1"/>
      </c>
    </row>
    <row r="45" spans="1:11" ht="14.25" customHeight="1">
      <c r="A45" s="7">
        <f>IF(ISNONTEXT(B45)=TRUE,"","40.")</f>
      </c>
      <c r="B45" s="10"/>
      <c r="C45" s="16"/>
      <c r="D45" s="8"/>
      <c r="E45" s="9"/>
      <c r="F45" s="9"/>
      <c r="G45" s="9"/>
      <c r="H45" s="9"/>
      <c r="I45" s="9"/>
      <c r="J45" s="9"/>
      <c r="K45" s="4">
        <f t="shared" si="1"/>
      </c>
    </row>
    <row r="46" spans="1:11" ht="14.25" customHeight="1">
      <c r="A46" s="7">
        <f>IF(ISNONTEXT(B46)=TRUE,"","41.")</f>
      </c>
      <c r="B46" s="10"/>
      <c r="C46" s="16"/>
      <c r="D46" s="8"/>
      <c r="E46" s="9"/>
      <c r="F46" s="9"/>
      <c r="G46" s="9"/>
      <c r="H46" s="9"/>
      <c r="I46" s="9"/>
      <c r="J46" s="9"/>
      <c r="K46" s="4">
        <f t="shared" si="1"/>
      </c>
    </row>
    <row r="47" spans="1:11" ht="14.25" customHeight="1">
      <c r="A47" s="7">
        <f>IF(ISNONTEXT(B47)=TRUE,"","42.")</f>
      </c>
      <c r="B47" s="10"/>
      <c r="C47" s="16"/>
      <c r="D47" s="8"/>
      <c r="E47" s="9"/>
      <c r="F47" s="9"/>
      <c r="G47" s="9"/>
      <c r="H47" s="9"/>
      <c r="I47" s="9"/>
      <c r="J47" s="9"/>
      <c r="K47" s="4">
        <f t="shared" si="1"/>
      </c>
    </row>
    <row r="48" spans="1:11" ht="14.25" customHeight="1">
      <c r="A48" s="7">
        <f>IF(ISNONTEXT(B48)=TRUE,"","43.")</f>
      </c>
      <c r="B48" s="10"/>
      <c r="C48" s="16"/>
      <c r="D48" s="8"/>
      <c r="E48" s="9"/>
      <c r="F48" s="9"/>
      <c r="G48" s="9"/>
      <c r="H48" s="9"/>
      <c r="I48" s="9"/>
      <c r="J48" s="9"/>
      <c r="K48" s="4">
        <f t="shared" si="1"/>
      </c>
    </row>
    <row r="49" spans="1:11" ht="14.25" customHeight="1">
      <c r="A49" s="7">
        <f>IF(ISNONTEXT(B49)=TRUE,"","44.")</f>
      </c>
      <c r="B49" s="10"/>
      <c r="C49" s="16"/>
      <c r="D49" s="8"/>
      <c r="E49" s="9"/>
      <c r="F49" s="9"/>
      <c r="G49" s="9"/>
      <c r="H49" s="9"/>
      <c r="I49" s="9"/>
      <c r="J49" s="9"/>
      <c r="K49" s="4">
        <f t="shared" si="1"/>
      </c>
    </row>
    <row r="50" spans="1:11" ht="14.25" customHeight="1">
      <c r="A50" s="7">
        <f>IF(ISNONTEXT(B50)=TRUE,"","45.")</f>
      </c>
      <c r="B50" s="10"/>
      <c r="C50" s="16"/>
      <c r="D50" s="8"/>
      <c r="E50" s="9"/>
      <c r="F50" s="9"/>
      <c r="G50" s="9"/>
      <c r="H50" s="9"/>
      <c r="I50" s="9"/>
      <c r="J50" s="9"/>
      <c r="K50" s="4">
        <f t="shared" si="1"/>
      </c>
    </row>
    <row r="51" spans="1:11" ht="14.25" customHeight="1">
      <c r="A51" s="7">
        <f>IF(ISNONTEXT(B51)=TRUE,"","46.")</f>
      </c>
      <c r="K51" s="4">
        <f t="shared" si="1"/>
      </c>
    </row>
    <row r="52" spans="1:11" ht="14.25" customHeight="1">
      <c r="A52" s="7">
        <f>IF(ISNONTEXT(B52)=TRUE,"","47.")</f>
      </c>
      <c r="K52" s="4">
        <f t="shared" si="1"/>
      </c>
    </row>
    <row r="53" spans="1:11" ht="14.25" customHeight="1">
      <c r="A53" s="7">
        <f>IF(ISNONTEXT(B53)=TRUE,"","48.")</f>
      </c>
      <c r="K53" s="4">
        <f t="shared" si="1"/>
      </c>
    </row>
    <row r="54" spans="1:11" ht="14.25" customHeight="1">
      <c r="A54" s="7">
        <f>IF(ISNONTEXT(B54)=TRUE,"","49.")</f>
      </c>
      <c r="K54" s="4">
        <f t="shared" si="1"/>
      </c>
    </row>
    <row r="55" spans="1:11" ht="14.25" customHeight="1">
      <c r="A55" s="7">
        <f>IF(ISNONTEXT(B55)=TRUE,"","50.")</f>
      </c>
      <c r="K55" s="4">
        <f t="shared" si="1"/>
      </c>
    </row>
    <row r="56" spans="1:11" ht="14.25" customHeight="1">
      <c r="A56" s="7">
        <f>IF(ISNONTEXT(B56)=TRUE,"","51.")</f>
      </c>
      <c r="K56" s="4">
        <f t="shared" si="1"/>
      </c>
    </row>
    <row r="57" spans="1:11" ht="14.25" customHeight="1">
      <c r="A57" s="7">
        <f>IF(ISNONTEXT(B57)=TRUE,"","52.")</f>
      </c>
      <c r="K57" s="4">
        <f t="shared" si="1"/>
      </c>
    </row>
    <row r="58" spans="1:11" ht="14.25" customHeight="1">
      <c r="A58" s="7">
        <f>IF(ISNONTEXT(B58)=TRUE,"","53.")</f>
      </c>
      <c r="K58" s="4">
        <f t="shared" si="1"/>
      </c>
    </row>
    <row r="59" spans="1:11" ht="14.25" customHeight="1">
      <c r="A59" s="7">
        <f>IF(ISNONTEXT(B59)=TRUE,"","54.")</f>
      </c>
      <c r="K59" s="4">
        <f t="shared" si="1"/>
      </c>
    </row>
    <row r="60" spans="1:11" ht="14.25" customHeight="1">
      <c r="A60" s="7">
        <f>IF(ISNONTEXT(B60)=TRUE,"","55.")</f>
      </c>
      <c r="K60" s="4">
        <f t="shared" si="1"/>
      </c>
    </row>
    <row r="61" spans="1:11" ht="14.25" customHeight="1">
      <c r="A61" s="7">
        <f>IF(ISNONTEXT(B61)=TRUE,"","56.")</f>
      </c>
      <c r="K61" s="4">
        <f t="shared" si="1"/>
      </c>
    </row>
    <row r="62" spans="1:11" ht="14.25" customHeight="1">
      <c r="A62" s="7">
        <f>IF(ISNONTEXT(B62)=TRUE,"","57.")</f>
      </c>
      <c r="K62" s="4">
        <f t="shared" si="1"/>
      </c>
    </row>
    <row r="63" spans="1:11" ht="14.25" customHeight="1">
      <c r="A63" s="7">
        <f>IF(ISNONTEXT(B63)=TRUE,"","58.")</f>
      </c>
      <c r="K63" s="4">
        <f t="shared" si="1"/>
      </c>
    </row>
    <row r="64" spans="1:11" ht="14.25" customHeight="1">
      <c r="A64" s="7">
        <f>IF(ISNONTEXT(B64)=TRUE,"","59.")</f>
      </c>
      <c r="K64" s="4">
        <f t="shared" si="1"/>
      </c>
    </row>
    <row r="65" spans="1:11" ht="14.25" customHeight="1">
      <c r="A65" s="7">
        <f>IF(ISNONTEXT(B65)=TRUE,"","60.")</f>
      </c>
      <c r="K65" s="4">
        <f t="shared" si="1"/>
      </c>
    </row>
    <row r="66" spans="1:11" ht="14.25" customHeight="1">
      <c r="A66" s="7">
        <f>IF(ISNONTEXT(B66)=TRUE,"","61.")</f>
      </c>
      <c r="K66" s="4">
        <f t="shared" si="1"/>
      </c>
    </row>
    <row r="67" spans="1:11" ht="14.25" customHeight="1">
      <c r="A67" s="7">
        <f>IF(ISNONTEXT(B67)=TRUE,"","62.")</f>
      </c>
      <c r="K67" s="4">
        <f t="shared" si="1"/>
      </c>
    </row>
    <row r="68" spans="1:11" ht="14.25" customHeight="1">
      <c r="A68" s="7">
        <f>IF(ISNONTEXT(B68)=TRUE,"","63.")</f>
      </c>
      <c r="K68" s="4">
        <f t="shared" si="1"/>
      </c>
    </row>
    <row r="69" spans="1:11" ht="14.25" customHeight="1">
      <c r="A69" s="7">
        <f>IF(ISNONTEXT(B69)=TRUE,"","64.")</f>
      </c>
      <c r="K69" s="4">
        <f t="shared" si="1"/>
      </c>
    </row>
    <row r="70" spans="1:11" ht="14.25" customHeight="1">
      <c r="A70" s="7">
        <f>IF(ISNONTEXT(B70)=TRUE,"","65.")</f>
      </c>
      <c r="K70" s="4">
        <f aca="true" t="shared" si="2" ref="K70:K101">IF(SUM(E70:J70)=0,"",SUM(E70:J70))</f>
      </c>
    </row>
    <row r="71" spans="1:11" ht="14.25" customHeight="1">
      <c r="A71" s="7">
        <f>IF(ISNONTEXT(B71)=TRUE,"","66.")</f>
      </c>
      <c r="K71" s="4">
        <f t="shared" si="2"/>
      </c>
    </row>
    <row r="72" spans="1:11" ht="14.25" customHeight="1">
      <c r="A72" s="7">
        <f>IF(ISNONTEXT(B72)=TRUE,"","67.")</f>
      </c>
      <c r="K72" s="4">
        <f t="shared" si="2"/>
      </c>
    </row>
    <row r="73" spans="1:11" ht="14.25" customHeight="1">
      <c r="A73" s="7">
        <f>IF(ISNONTEXT(B73)=TRUE,"","68.")</f>
      </c>
      <c r="K73" s="4">
        <f t="shared" si="2"/>
      </c>
    </row>
    <row r="74" spans="1:11" ht="14.25" customHeight="1">
      <c r="A74" s="7">
        <f>IF(ISNONTEXT(B74)=TRUE,"","69.")</f>
      </c>
      <c r="K74" s="4">
        <f t="shared" si="2"/>
      </c>
    </row>
    <row r="75" spans="1:11" ht="14.25" customHeight="1">
      <c r="A75" s="7">
        <f>IF(ISNONTEXT(B75)=TRUE,"","70.")</f>
      </c>
      <c r="K75" s="4">
        <f t="shared" si="2"/>
      </c>
    </row>
    <row r="76" spans="1:11" ht="14.25" customHeight="1">
      <c r="A76" s="7">
        <f>IF(ISNONTEXT(B76)=TRUE,"","71.")</f>
      </c>
      <c r="K76" s="4">
        <f t="shared" si="2"/>
      </c>
    </row>
    <row r="77" spans="1:11" ht="14.25" customHeight="1">
      <c r="A77" s="7">
        <f>IF(ISNONTEXT(B77)=TRUE,"","72.")</f>
      </c>
      <c r="K77" s="4">
        <f t="shared" si="2"/>
      </c>
    </row>
    <row r="78" spans="1:11" ht="14.25" customHeight="1">
      <c r="A78" s="7">
        <f>IF(ISNONTEXT(B78)=TRUE,"","73.")</f>
      </c>
      <c r="K78" s="4">
        <f t="shared" si="2"/>
      </c>
    </row>
    <row r="79" spans="1:11" ht="14.25" customHeight="1">
      <c r="A79" s="7">
        <f>IF(ISNONTEXT(B79)=TRUE,"","74.")</f>
      </c>
      <c r="K79" s="4">
        <f t="shared" si="2"/>
      </c>
    </row>
    <row r="80" spans="1:11" ht="14.25" customHeight="1">
      <c r="A80" s="7">
        <f>IF(ISNONTEXT(B80)=TRUE,"","75.")</f>
      </c>
      <c r="K80" s="4">
        <f t="shared" si="2"/>
      </c>
    </row>
    <row r="81" spans="1:11" ht="14.25" customHeight="1">
      <c r="A81" s="7">
        <f>IF(ISNONTEXT(B81)=TRUE,"","76.")</f>
      </c>
      <c r="K81" s="4">
        <f t="shared" si="2"/>
      </c>
    </row>
    <row r="82" spans="1:11" ht="14.25" customHeight="1">
      <c r="A82" s="7">
        <f>IF(ISNONTEXT(B82)=TRUE,"","77.")</f>
      </c>
      <c r="K82" s="4">
        <f t="shared" si="2"/>
      </c>
    </row>
    <row r="83" spans="1:11" ht="14.25" customHeight="1">
      <c r="A83" s="7">
        <f>IF(ISNONTEXT(B83)=TRUE,"","78.")</f>
      </c>
      <c r="K83" s="4">
        <f t="shared" si="2"/>
      </c>
    </row>
    <row r="84" spans="1:11" ht="14.25" customHeight="1">
      <c r="A84" s="7">
        <f>IF(ISNONTEXT(B84)=TRUE,"","79.")</f>
      </c>
      <c r="K84" s="4">
        <f t="shared" si="2"/>
      </c>
    </row>
    <row r="85" spans="1:11" ht="14.25" customHeight="1">
      <c r="A85" s="7">
        <f>IF(ISNONTEXT(B85)=TRUE,"","80.")</f>
      </c>
      <c r="K85" s="4">
        <f t="shared" si="2"/>
      </c>
    </row>
    <row r="86" spans="1:11" ht="14.25" customHeight="1">
      <c r="A86" s="7">
        <f>IF(ISNONTEXT(B86)=TRUE,"","81.")</f>
      </c>
      <c r="K86" s="4">
        <f t="shared" si="2"/>
      </c>
    </row>
    <row r="87" spans="1:11" ht="14.25" customHeight="1">
      <c r="A87" s="7">
        <f>IF(ISNONTEXT(B87)=TRUE,"","82.")</f>
      </c>
      <c r="K87" s="4">
        <f t="shared" si="2"/>
      </c>
    </row>
    <row r="88" spans="1:11" ht="14.25" customHeight="1">
      <c r="A88" s="7">
        <f>IF(ISNONTEXT(B88)=TRUE,"","83.")</f>
      </c>
      <c r="K88" s="4">
        <f t="shared" si="2"/>
      </c>
    </row>
    <row r="89" spans="1:11" ht="14.25" customHeight="1">
      <c r="A89" s="7">
        <f>IF(ISNONTEXT(B89)=TRUE,"","84.")</f>
      </c>
      <c r="K89" s="4">
        <f t="shared" si="2"/>
      </c>
    </row>
    <row r="90" spans="1:11" ht="14.25" customHeight="1">
      <c r="A90" s="7">
        <f>IF(ISNONTEXT(B90)=TRUE,"","85.")</f>
      </c>
      <c r="K90" s="4">
        <f t="shared" si="2"/>
      </c>
    </row>
    <row r="91" spans="1:11" ht="14.25" customHeight="1">
      <c r="A91" s="7">
        <f>IF(ISNONTEXT(B91)=TRUE,"","86.")</f>
      </c>
      <c r="K91" s="4">
        <f t="shared" si="2"/>
      </c>
    </row>
    <row r="92" spans="1:11" ht="14.25" customHeight="1">
      <c r="A92" s="7">
        <f>IF(ISNONTEXT(B92)=TRUE,"","87.")</f>
      </c>
      <c r="K92" s="4">
        <f t="shared" si="2"/>
      </c>
    </row>
    <row r="93" spans="1:11" ht="14.25" customHeight="1">
      <c r="A93" s="7">
        <f>IF(ISNONTEXT(B93)=TRUE,"","88.")</f>
      </c>
      <c r="K93" s="4">
        <f t="shared" si="2"/>
      </c>
    </row>
    <row r="94" spans="1:11" ht="14.25" customHeight="1">
      <c r="A94" s="7">
        <f>IF(ISNONTEXT(B94)=TRUE,"","89.")</f>
      </c>
      <c r="K94" s="4">
        <f t="shared" si="2"/>
      </c>
    </row>
    <row r="95" spans="1:11" ht="14.25" customHeight="1">
      <c r="A95" s="7">
        <f>IF(ISNONTEXT(B95)=TRUE,"","90.")</f>
      </c>
      <c r="K95" s="4">
        <f t="shared" si="2"/>
      </c>
    </row>
    <row r="96" spans="1:11" ht="14.25" customHeight="1">
      <c r="A96" s="7">
        <f>IF(ISNONTEXT(B96)=TRUE,"","91.")</f>
      </c>
      <c r="K96" s="4">
        <f t="shared" si="2"/>
      </c>
    </row>
    <row r="97" spans="1:11" ht="14.25" customHeight="1">
      <c r="A97" s="7">
        <f>IF(ISNONTEXT(B97)=TRUE,"","92.")</f>
      </c>
      <c r="K97" s="4">
        <f t="shared" si="2"/>
      </c>
    </row>
    <row r="98" spans="1:11" ht="14.25" customHeight="1">
      <c r="A98" s="7">
        <f>IF(ISNONTEXT(B98)=TRUE,"","93.")</f>
      </c>
      <c r="K98" s="4">
        <f t="shared" si="2"/>
      </c>
    </row>
    <row r="99" spans="1:11" ht="14.25" customHeight="1">
      <c r="A99" s="7">
        <f>IF(ISNONTEXT(B99)=TRUE,"","94.")</f>
      </c>
      <c r="K99" s="4">
        <f t="shared" si="2"/>
      </c>
    </row>
    <row r="100" spans="1:11" ht="14.25" customHeight="1">
      <c r="A100" s="7">
        <f>IF(ISNONTEXT(B100)=TRUE,"","95.")</f>
      </c>
      <c r="K100" s="4">
        <f t="shared" si="2"/>
      </c>
    </row>
    <row r="101" spans="1:11" ht="14.25" customHeight="1">
      <c r="A101" s="7">
        <f>IF(ISNONTEXT(B101)=TRUE,"","96.")</f>
      </c>
      <c r="K101" s="4">
        <f t="shared" si="2"/>
      </c>
    </row>
    <row r="102" spans="1:11" ht="14.25" customHeight="1">
      <c r="A102" s="7">
        <f>IF(ISNONTEXT(B102)=TRUE,"","97.")</f>
      </c>
      <c r="K102" s="4">
        <f>IF(SUM(E102:J102)=0,"",SUM(E102:J102))</f>
      </c>
    </row>
    <row r="103" spans="1:11" ht="14.25" customHeight="1">
      <c r="A103" s="7">
        <f>IF(ISNONTEXT(B103)=TRUE,"","98.")</f>
      </c>
      <c r="K103" s="4">
        <f>IF(SUM(E103:J103)=0,"",SUM(E103:J103))</f>
      </c>
    </row>
    <row r="104" spans="1:11" ht="14.25" customHeight="1">
      <c r="A104" s="7">
        <f>IF(ISNONTEXT(B104)=TRUE,"","99.")</f>
      </c>
      <c r="K104" s="4">
        <f>IF(SUM(E104:J104)=0,"",SUM(E104:J104))</f>
      </c>
    </row>
    <row r="105" spans="1:11" ht="14.25" customHeight="1">
      <c r="A105" s="7">
        <f>IF(ISNONTEXT(B105)=TRUE,"","100.")</f>
      </c>
      <c r="K105" s="4">
        <f>IF(SUM(E105:J105)=0,"",SUM(E105:J105))</f>
      </c>
    </row>
  </sheetData>
  <mergeCells count="2">
    <mergeCell ref="A1:K1"/>
    <mergeCell ref="A2:K2"/>
  </mergeCells>
  <printOptions horizontalCentered="1"/>
  <pageMargins left="0.1968503937007874" right="0.1968503937007874" top="0.5905511811023623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</dc:creator>
  <cp:keywords/>
  <dc:description/>
  <cp:lastModifiedBy>navrkalj</cp:lastModifiedBy>
  <cp:lastPrinted>2007-04-14T12:03:56Z</cp:lastPrinted>
  <dcterms:created xsi:type="dcterms:W3CDTF">2004-12-02T13:36:18Z</dcterms:created>
  <dcterms:modified xsi:type="dcterms:W3CDTF">2007-04-14T12:08:21Z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